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21.13\共有フォルダ\下水道課\管理担当\■佐賀県、協会等調査、アンケート\■市町村課\公営企業　経営比較分析表\H28\【経営比較分析表】2016_413461_47_1718\H30.2.20修正分\"/>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P10" i="4"/>
  <c r="I10" i="4"/>
  <c r="B10" i="4"/>
  <c r="AT8" i="4"/>
  <c r="AL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<sst xmlns="http://schemas.openxmlformats.org/spreadsheetml/2006/main" count="245" uniqueCount="126">
  <si>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</si>
  <si>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</si>
  <si>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</si>
  <si>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</si>
  <si>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</si>
  <si>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</si>
  <si>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</si>
  <si>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</si>
  <si>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</si>
  <si>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</si>
  <si>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</si>
  <si>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</si>
  <si>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</si>
  <si>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</si>
  <si>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</si>
  <si>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</si>
  <si>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</si>
  <si>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</si>
  <si>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</si>
  <si>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</si>
  <si>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</si>
  <si>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</si>
  <si>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</si>
  <si>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</si>
  <si>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</si>
  <si>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</si>
  <si>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</si>
  <si>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</si>
  <si>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</si>
  <si>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</si>
  <si>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</si>
  <si>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</si>
  <si>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</si>
  <si>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</si>
  <si>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</si>
  <si>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</si>
  <si>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</si>
  <si>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</si>
  <si>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</si>
  <si>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</si>
  <si>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</si>
  <si>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</si>
  <si>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</si>
  <si>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</si>
  <si>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</si>
  <si>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</si>
  <si>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</si>
  <si>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</si>
  <si>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</si>
  <si>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</si>
  <si>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</si>
  <si>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</si>
  <si>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</si>
  <si>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</si>
  <si>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</si>
  <si>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</si>
  <si>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</si>
  <si>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</si>
  <si>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</si>
  <si>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</si>
  <si>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</si>
  <si>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</si>
  <si>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</si>
  <si>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</si>
  <si>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</si>
  <si>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</si>
  <si>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</si>
  <si>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</si>
  <si>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</si>
  <si>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</si>
  <si>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</si>
  <si>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</si>
  <si>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</si>
  <si>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</si>
  <si>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</si>
  <si>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</si>
  <si>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</si>
  <si>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</si>
  <si>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</si>
  <si>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</si>
  <si>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</si>
  <si>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</si>
  <si>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</si>
  <si>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</si>
  <si>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</si>
  <si>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</si>
  <si>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</si>
  <si>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</si>
  <si>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</si>
  <si>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</si>
  <si>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</si>
  <si>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</si>
  <si>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</si>
  <si>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</si>
  <si>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</si>
  <si>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</si>
  <si>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</si>
  <si>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</si>
  <si>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</si>
  <si>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</si>
  <si>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</si>
  <si>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</si>
  <si>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</si>
  <si>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</si>
  <si>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</si>
  <si>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</si>
  <si>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</si>
  <si>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</si>
  <si>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</si>
  <si>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</si>
  <si>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みやき町</t>
  </si>
  <si>
    <t>法非適用</t>
  </si>
  <si>
    <t>下水道事業</t>
  </si>
  <si>
    <t>特定環境保全公共下水道</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</si>
  <si>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</si>
  <si>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</si>
  <si>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</si>
  <si>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</si>
  <si>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</si>
  <si>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</si>
  <si>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</si>
  <si>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</si>
  <si>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18年の供用開始から11年目であり老朽化対策については実施していない。しかし、今後想定される定期的な修繕や大規模改修を視野に入れた計画的な財源確保をおこなっていく必要があり、ストックマネジメント計画等を整備していく。</t>
    <phoneticPr fontId="4"/>
  </si>
  <si>
    <t>非設置</t>
    <rPh sb="0" eb="1">
      <t>ヒ</t>
    </rPh>
    <rPh sb="1" eb="3">
      <t>セッチ</t>
    </rPh>
    <phoneticPr fontId="4"/>
  </si>
  <si>
    <t>　供用開始11年目を迎え処理区域・処理人口は年々拡大し収益も上がってきているものの、建設費に係る償還金も増大している。償還金の財源としては使用料のほか、交付税措置相当分の一般会計からの繰入金を充てているが、赤字補てんとしての繰入金の増加も想定される。
　経営の安定化には収入（使用料）の確保が重要事項であり、未接続者への加入啓発に努力する一方、料金改定を含めた収入確保及び効率的な支出に努める必要がある。</t>
    <rPh sb="116" eb="118">
      <t>ゾウカ</t>
    </rPh>
    <phoneticPr fontId="4"/>
  </si>
  <si>
    <t>　本事業は平成25年度に全体計画の見直しをし210.5ｈａとし、平成37年度に整備を完了する計画である。平成28年度末において103haを整備しており、整備率は５割に達している。
　平成18年6月から供用開始しており、処理区域・処理人口が拡大しているため、水洗化率は年々上昇している。
　平成17年3月の市町村合併により公共下水道事業との2事業をおこなっており、分析上経費を案分している。
　経費回収率については、使用料金の増加や建設費に減少に伴い、汚水処理原価が減少し経費回収率は増加している。
　収益的収支比率については、使用料収入は増加となっているが、地方債の償還金が増加しているために下降傾向となっている。
　汚水処理整備済み地区の未接続者対策や新たな整備地区の早期接続の啓発を行い、経営安定化に向けた収益の増加を図る必要がある。
　</t>
    <rPh sb="144" eb="146">
      <t>ヘイセイ</t>
    </rPh>
    <rPh sb="160" eb="162">
      <t>コウキョウ</t>
    </rPh>
    <rPh sb="162" eb="165">
      <t>ゲスイドウ</t>
    </rPh>
    <rPh sb="165" eb="167">
      <t>ジギョウ</t>
    </rPh>
    <rPh sb="170" eb="172">
      <t>ジギョウ</t>
    </rPh>
    <rPh sb="181" eb="183">
      <t>ブンセキ</t>
    </rPh>
    <rPh sb="183" eb="184">
      <t>ジョウ</t>
    </rPh>
    <rPh sb="184" eb="186">
      <t>ケイヒ</t>
    </rPh>
    <rPh sb="187" eb="189">
      <t>アンブン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</si>
</sst>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62200816"/>
        <c:axId val="662201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0.13</c:v>
                </c:pt>
              </c:numCache>
            </c:numRef>
          </c:val>
          <c:smooth val="0"/>
        </c:ser>
        <c:dLbls>
          <c:showLegendKey val="0"/>
          <c:showVal val="0"/>
          <c:showCatName val="0"/>
          <c:showSerName val="0"/>
          <c:showPercent val="0"/>
          <c:showBubbleSize val="0"/>
        </c:dLbls>
        <c:marker val="1"/>
        <c:smooth val="0"/>
        <c:axId val="662200816"/>
        <c:axId val="662201208"/>
      </c:lineChart>
      <c:dateAx>
        <c:axId val="662200816"/>
        <c:scaling>
          <c:orientation val="minMax"/>
        </c:scaling>
        <c:delete val="1"/>
        <c:axPos val="b"/>
        <c:numFmt formatCode="ge" sourceLinked="1"/>
        <c:majorTickMark val="none"/>
        <c:minorTickMark val="none"/>
        <c:tickLblPos val="none"/>
        <c:crossAx val="662201208"/>
        <c:crosses val="autoZero"/>
        <c:auto val="1"/>
        <c:lblOffset val="100"/>
        <c:baseTimeUnit val="years"/>
      </c:dateAx>
      <c:valAx>
        <c:axId val="66220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220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9807904"/>
        <c:axId val="229808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37.72</c:v>
                </c:pt>
              </c:numCache>
            </c:numRef>
          </c:val>
          <c:smooth val="0"/>
        </c:ser>
        <c:dLbls>
          <c:showLegendKey val="0"/>
          <c:showVal val="0"/>
          <c:showCatName val="0"/>
          <c:showSerName val="0"/>
          <c:showPercent val="0"/>
          <c:showBubbleSize val="0"/>
        </c:dLbls>
        <c:marker val="1"/>
        <c:smooth val="0"/>
        <c:axId val="229807904"/>
        <c:axId val="229808296"/>
      </c:lineChart>
      <c:dateAx>
        <c:axId val="229807904"/>
        <c:scaling>
          <c:orientation val="minMax"/>
        </c:scaling>
        <c:delete val="1"/>
        <c:axPos val="b"/>
        <c:numFmt formatCode="ge" sourceLinked="1"/>
        <c:majorTickMark val="none"/>
        <c:minorTickMark val="none"/>
        <c:tickLblPos val="none"/>
        <c:crossAx val="229808296"/>
        <c:crosses val="autoZero"/>
        <c:auto val="1"/>
        <c:lblOffset val="100"/>
        <c:baseTimeUnit val="years"/>
      </c:dateAx>
      <c:valAx>
        <c:axId val="22980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0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52.03</c:v>
                </c:pt>
                <c:pt idx="1">
                  <c:v>60.34</c:v>
                </c:pt>
                <c:pt idx="2">
                  <c:v>63.19</c:v>
                </c:pt>
                <c:pt idx="3">
                  <c:v>63.44</c:v>
                </c:pt>
                <c:pt idx="4">
                  <c:v>64.92</c:v>
                </c:pt>
              </c:numCache>
            </c:numRef>
          </c:val>
        </c:ser>
        <c:dLbls>
          <c:showLegendKey val="0"/>
          <c:showVal val="0"/>
          <c:showCatName val="0"/>
          <c:showSerName val="0"/>
          <c:showPercent val="0"/>
          <c:showBubbleSize val="0"/>
        </c:dLbls>
        <c:gapWidth val="150"/>
        <c:axId val="229809472"/>
        <c:axId val="229809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68.459999999999994</c:v>
                </c:pt>
              </c:numCache>
            </c:numRef>
          </c:val>
          <c:smooth val="0"/>
        </c:ser>
        <c:dLbls>
          <c:showLegendKey val="0"/>
          <c:showVal val="0"/>
          <c:showCatName val="0"/>
          <c:showSerName val="0"/>
          <c:showPercent val="0"/>
          <c:showBubbleSize val="0"/>
        </c:dLbls>
        <c:marker val="1"/>
        <c:smooth val="0"/>
        <c:axId val="229809472"/>
        <c:axId val="229809864"/>
      </c:lineChart>
      <c:dateAx>
        <c:axId val="229809472"/>
        <c:scaling>
          <c:orientation val="minMax"/>
        </c:scaling>
        <c:delete val="1"/>
        <c:axPos val="b"/>
        <c:numFmt formatCode="ge" sourceLinked="1"/>
        <c:majorTickMark val="none"/>
        <c:minorTickMark val="none"/>
        <c:tickLblPos val="none"/>
        <c:crossAx val="229809864"/>
        <c:crosses val="autoZero"/>
        <c:auto val="1"/>
        <c:lblOffset val="100"/>
        <c:baseTimeUnit val="years"/>
      </c:dateAx>
      <c:valAx>
        <c:axId val="22980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8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93.15</c:v>
                </c:pt>
                <c:pt idx="1">
                  <c:v>94.04</c:v>
                </c:pt>
                <c:pt idx="2">
                  <c:v>91.68</c:v>
                </c:pt>
                <c:pt idx="3">
                  <c:v>91</c:v>
                </c:pt>
                <c:pt idx="4">
                  <c:v>82.48</c:v>
                </c:pt>
              </c:numCache>
            </c:numRef>
          </c:val>
        </c:ser>
        <c:dLbls>
          <c:showLegendKey val="0"/>
          <c:showVal val="0"/>
          <c:showCatName val="0"/>
          <c:showSerName val="0"/>
          <c:showPercent val="0"/>
          <c:showBubbleSize val="0"/>
        </c:dLbls>
        <c:gapWidth val="150"/>
        <c:axId val="662202384"/>
        <c:axId val="409274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2202384"/>
        <c:axId val="409274664"/>
      </c:lineChart>
      <c:dateAx>
        <c:axId val="662202384"/>
        <c:scaling>
          <c:orientation val="minMax"/>
        </c:scaling>
        <c:delete val="1"/>
        <c:axPos val="b"/>
        <c:numFmt formatCode="ge" sourceLinked="1"/>
        <c:majorTickMark val="none"/>
        <c:minorTickMark val="none"/>
        <c:tickLblPos val="none"/>
        <c:crossAx val="409274664"/>
        <c:crosses val="autoZero"/>
        <c:auto val="1"/>
        <c:lblOffset val="100"/>
        <c:baseTimeUnit val="years"/>
      </c:dateAx>
      <c:valAx>
        <c:axId val="409274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220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9275840"/>
        <c:axId val="409276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9275840"/>
        <c:axId val="409276232"/>
      </c:lineChart>
      <c:dateAx>
        <c:axId val="409275840"/>
        <c:scaling>
          <c:orientation val="minMax"/>
        </c:scaling>
        <c:delete val="1"/>
        <c:axPos val="b"/>
        <c:numFmt formatCode="ge" sourceLinked="1"/>
        <c:majorTickMark val="none"/>
        <c:minorTickMark val="none"/>
        <c:tickLblPos val="none"/>
        <c:crossAx val="409276232"/>
        <c:crosses val="autoZero"/>
        <c:auto val="1"/>
        <c:lblOffset val="100"/>
        <c:baseTimeUnit val="years"/>
      </c:dateAx>
      <c:valAx>
        <c:axId val="40927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27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09277408"/>
        <c:axId val="409277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09277408"/>
        <c:axId val="409277800"/>
      </c:lineChart>
      <c:dateAx>
        <c:axId val="409277408"/>
        <c:scaling>
          <c:orientation val="minMax"/>
        </c:scaling>
        <c:delete val="1"/>
        <c:axPos val="b"/>
        <c:numFmt formatCode="ge" sourceLinked="1"/>
        <c:majorTickMark val="none"/>
        <c:minorTickMark val="none"/>
        <c:tickLblPos val="none"/>
        <c:crossAx val="409277800"/>
        <c:crosses val="autoZero"/>
        <c:auto val="1"/>
        <c:lblOffset val="100"/>
        <c:baseTimeUnit val="years"/>
      </c:dateAx>
      <c:valAx>
        <c:axId val="409277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27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5667752"/>
        <c:axId val="665668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5667752"/>
        <c:axId val="665668144"/>
      </c:lineChart>
      <c:dateAx>
        <c:axId val="665667752"/>
        <c:scaling>
          <c:orientation val="minMax"/>
        </c:scaling>
        <c:delete val="1"/>
        <c:axPos val="b"/>
        <c:numFmt formatCode="ge" sourceLinked="1"/>
        <c:majorTickMark val="none"/>
        <c:minorTickMark val="none"/>
        <c:tickLblPos val="none"/>
        <c:crossAx val="665668144"/>
        <c:crosses val="autoZero"/>
        <c:auto val="1"/>
        <c:lblOffset val="100"/>
        <c:baseTimeUnit val="years"/>
      </c:dateAx>
      <c:valAx>
        <c:axId val="66566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667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65669320"/>
        <c:axId val="66566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65669320"/>
        <c:axId val="665669712"/>
      </c:lineChart>
      <c:dateAx>
        <c:axId val="665669320"/>
        <c:scaling>
          <c:orientation val="minMax"/>
        </c:scaling>
        <c:delete val="1"/>
        <c:axPos val="b"/>
        <c:numFmt formatCode="ge" sourceLinked="1"/>
        <c:majorTickMark val="none"/>
        <c:minorTickMark val="none"/>
        <c:tickLblPos val="none"/>
        <c:crossAx val="665669712"/>
        <c:crosses val="autoZero"/>
        <c:auto val="1"/>
        <c:lblOffset val="100"/>
        <c:baseTimeUnit val="years"/>
      </c:dateAx>
      <c:valAx>
        <c:axId val="66566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66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753.69</c:v>
                </c:pt>
                <c:pt idx="1">
                  <c:v>582.21</c:v>
                </c:pt>
                <c:pt idx="2">
                  <c:v>944.37</c:v>
                </c:pt>
                <c:pt idx="3">
                  <c:v>1151.5999999999999</c:v>
                </c:pt>
                <c:pt idx="4">
                  <c:v>681.64</c:v>
                </c:pt>
              </c:numCache>
            </c:numRef>
          </c:val>
        </c:ser>
        <c:dLbls>
          <c:showLegendKey val="0"/>
          <c:showVal val="0"/>
          <c:showCatName val="0"/>
          <c:showSerName val="0"/>
          <c:showPercent val="0"/>
          <c:showBubbleSize val="0"/>
        </c:dLbls>
        <c:gapWidth val="150"/>
        <c:axId val="665670888"/>
        <c:axId val="361627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1592.72</c:v>
                </c:pt>
              </c:numCache>
            </c:numRef>
          </c:val>
          <c:smooth val="0"/>
        </c:ser>
        <c:dLbls>
          <c:showLegendKey val="0"/>
          <c:showVal val="0"/>
          <c:showCatName val="0"/>
          <c:showSerName val="0"/>
          <c:showPercent val="0"/>
          <c:showBubbleSize val="0"/>
        </c:dLbls>
        <c:marker val="1"/>
        <c:smooth val="0"/>
        <c:axId val="665670888"/>
        <c:axId val="361627480"/>
      </c:lineChart>
      <c:dateAx>
        <c:axId val="665670888"/>
        <c:scaling>
          <c:orientation val="minMax"/>
        </c:scaling>
        <c:delete val="1"/>
        <c:axPos val="b"/>
        <c:numFmt formatCode="ge" sourceLinked="1"/>
        <c:majorTickMark val="none"/>
        <c:minorTickMark val="none"/>
        <c:tickLblPos val="none"/>
        <c:crossAx val="361627480"/>
        <c:crosses val="autoZero"/>
        <c:auto val="1"/>
        <c:lblOffset val="100"/>
        <c:baseTimeUnit val="years"/>
      </c:dateAx>
      <c:valAx>
        <c:axId val="36162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567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78.13</c:v>
                </c:pt>
                <c:pt idx="1">
                  <c:v>82.98</c:v>
                </c:pt>
                <c:pt idx="2">
                  <c:v>65.84</c:v>
                </c:pt>
                <c:pt idx="3">
                  <c:v>65.959999999999994</c:v>
                </c:pt>
                <c:pt idx="4">
                  <c:v>85.27</c:v>
                </c:pt>
              </c:numCache>
            </c:numRef>
          </c:val>
        </c:ser>
        <c:dLbls>
          <c:showLegendKey val="0"/>
          <c:showVal val="0"/>
          <c:showCatName val="0"/>
          <c:showSerName val="0"/>
          <c:showPercent val="0"/>
          <c:showBubbleSize val="0"/>
        </c:dLbls>
        <c:gapWidth val="150"/>
        <c:axId val="361628656"/>
        <c:axId val="361629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53.7</c:v>
                </c:pt>
              </c:numCache>
            </c:numRef>
          </c:val>
          <c:smooth val="0"/>
        </c:ser>
        <c:dLbls>
          <c:showLegendKey val="0"/>
          <c:showVal val="0"/>
          <c:showCatName val="0"/>
          <c:showSerName val="0"/>
          <c:showPercent val="0"/>
          <c:showBubbleSize val="0"/>
        </c:dLbls>
        <c:marker val="1"/>
        <c:smooth val="0"/>
        <c:axId val="361628656"/>
        <c:axId val="361629048"/>
      </c:lineChart>
      <c:dateAx>
        <c:axId val="361628656"/>
        <c:scaling>
          <c:orientation val="minMax"/>
        </c:scaling>
        <c:delete val="1"/>
        <c:axPos val="b"/>
        <c:numFmt formatCode="ge" sourceLinked="1"/>
        <c:majorTickMark val="none"/>
        <c:minorTickMark val="none"/>
        <c:tickLblPos val="none"/>
        <c:crossAx val="361629048"/>
        <c:crosses val="autoZero"/>
        <c:auto val="1"/>
        <c:lblOffset val="100"/>
        <c:baseTimeUnit val="years"/>
      </c:dateAx>
      <c:valAx>
        <c:axId val="361629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62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194.79</c:v>
                </c:pt>
                <c:pt idx="1">
                  <c:v>186.26</c:v>
                </c:pt>
                <c:pt idx="2">
                  <c:v>254.01</c:v>
                </c:pt>
                <c:pt idx="3">
                  <c:v>269.52999999999997</c:v>
                </c:pt>
                <c:pt idx="4">
                  <c:v>209.84</c:v>
                </c:pt>
              </c:numCache>
            </c:numRef>
          </c:val>
        </c:ser>
        <c:dLbls>
          <c:showLegendKey val="0"/>
          <c:showVal val="0"/>
          <c:showCatName val="0"/>
          <c:showSerName val="0"/>
          <c:showPercent val="0"/>
          <c:showBubbleSize val="0"/>
        </c:dLbls>
        <c:gapWidth val="150"/>
        <c:axId val="361630224"/>
        <c:axId val="36163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300.35000000000002</c:v>
                </c:pt>
              </c:numCache>
            </c:numRef>
          </c:val>
          <c:smooth val="0"/>
        </c:ser>
        <c:dLbls>
          <c:showLegendKey val="0"/>
          <c:showVal val="0"/>
          <c:showCatName val="0"/>
          <c:showSerName val="0"/>
          <c:showPercent val="0"/>
          <c:showBubbleSize val="0"/>
        </c:dLbls>
        <c:marker val="1"/>
        <c:smooth val="0"/>
        <c:axId val="361630224"/>
        <c:axId val="361630616"/>
      </c:lineChart>
      <c:dateAx>
        <c:axId val="361630224"/>
        <c:scaling>
          <c:orientation val="minMax"/>
        </c:scaling>
        <c:delete val="1"/>
        <c:axPos val="b"/>
        <c:numFmt formatCode="ge" sourceLinked="1"/>
        <c:majorTickMark val="none"/>
        <c:minorTickMark val="none"/>
        <c:tickLblPos val="none"/>
        <c:crossAx val="361630616"/>
        <c:crosses val="autoZero"/>
        <c:auto val="1"/>
        <c:lblOffset val="100"/>
        <c:baseTimeUnit val="years"/>
      </c:dateAx>
      <c:valAx>
        <c:axId val="36163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63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58"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佐賀県　みやき町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D3</v>
      </c>
      <c r="X8" s="72"/>
      <c r="Y8" s="72"/>
      <c r="Z8" s="72"/>
      <c r="AA8" s="72"/>
      <c r="AB8" s="72"/>
      <c r="AC8" s="72"/>
      <c r="AD8" s="73" t="s">
        <v>123</v>
      </c>
      <c r="AE8" s="73"/>
      <c r="AF8" s="73"/>
      <c r="AG8" s="73"/>
      <c r="AH8" s="73"/>
      <c r="AI8" s="73"/>
      <c r="AJ8" s="73"/>
      <c r="AK8" s="4"/>
      <c r="AL8" s="67">
        <f>データ!S6</f>
        <v>25552</v>
      </c>
      <c r="AM8" s="67"/>
      <c r="AN8" s="67"/>
      <c r="AO8" s="67"/>
      <c r="AP8" s="67"/>
      <c r="AQ8" s="67"/>
      <c r="AR8" s="67"/>
      <c r="AS8" s="67"/>
      <c r="AT8" s="66">
        <f>データ!T6</f>
        <v>51.92</v>
      </c>
      <c r="AU8" s="66"/>
      <c r="AV8" s="66"/>
      <c r="AW8" s="66"/>
      <c r="AX8" s="66"/>
      <c r="AY8" s="66"/>
      <c r="AZ8" s="66"/>
      <c r="BA8" s="66"/>
      <c r="BB8" s="66">
        <f>データ!U6</f>
        <v>492.14</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12.12</v>
      </c>
      <c r="Q10" s="66"/>
      <c r="R10" s="66"/>
      <c r="S10" s="66"/>
      <c r="T10" s="66"/>
      <c r="U10" s="66"/>
      <c r="V10" s="66"/>
      <c r="W10" s="66">
        <f>データ!Q6</f>
        <v>100</v>
      </c>
      <c r="X10" s="66"/>
      <c r="Y10" s="66"/>
      <c r="Z10" s="66"/>
      <c r="AA10" s="66"/>
      <c r="AB10" s="66"/>
      <c r="AC10" s="66"/>
      <c r="AD10" s="67">
        <f>データ!R6</f>
        <v>3780</v>
      </c>
      <c r="AE10" s="67"/>
      <c r="AF10" s="67"/>
      <c r="AG10" s="67"/>
      <c r="AH10" s="67"/>
      <c r="AI10" s="67"/>
      <c r="AJ10" s="67"/>
      <c r="AK10" s="2"/>
      <c r="AL10" s="67">
        <f>データ!V6</f>
        <v>3090</v>
      </c>
      <c r="AM10" s="67"/>
      <c r="AN10" s="67"/>
      <c r="AO10" s="67"/>
      <c r="AP10" s="67"/>
      <c r="AQ10" s="67"/>
      <c r="AR10" s="67"/>
      <c r="AS10" s="67"/>
      <c r="AT10" s="66">
        <f>データ!W6</f>
        <v>1.03</v>
      </c>
      <c r="AU10" s="66"/>
      <c r="AV10" s="66"/>
      <c r="AW10" s="66"/>
      <c r="AX10" s="66"/>
      <c r="AY10" s="66"/>
      <c r="AZ10" s="66"/>
      <c r="BA10" s="66"/>
      <c r="BB10" s="66">
        <f>データ!X6</f>
        <v>3000</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413461</v>
      </c>
      <c r="D6" s="33">
        <f t="shared" si="3"/>
        <v>47</v>
      </c>
      <c r="E6" s="33">
        <f t="shared" si="3"/>
        <v>17</v>
      </c>
      <c r="F6" s="33">
        <f t="shared" si="3"/>
        <v>4</v>
      </c>
      <c r="G6" s="33">
        <f t="shared" si="3"/>
        <v>0</v>
      </c>
      <c r="H6" s="33" t="str">
        <f t="shared" si="3"/>
        <v>佐賀県　みやき町</v>
      </c>
      <c r="I6" s="33" t="str">
        <f t="shared" si="3"/>
        <v>法非適用</v>
      </c>
      <c r="J6" s="33" t="str">
        <f t="shared" si="3"/>
        <v>下水道事業</v>
      </c>
      <c r="K6" s="33" t="str">
        <f t="shared" si="3"/>
        <v>特定環境保全公共下水道</v>
      </c>
      <c r="L6" s="33" t="str">
        <f t="shared" si="3"/>
        <v>D3</v>
      </c>
      <c r="M6" s="33">
        <f t="shared" si="3"/>
        <v>0</v>
      </c>
      <c r="N6" s="34" t="str">
        <f t="shared" si="3"/>
        <v>-</v>
      </c>
      <c r="O6" s="34" t="str">
        <f t="shared" si="3"/>
        <v>該当数値なし</v>
      </c>
      <c r="P6" s="34">
        <f t="shared" si="3"/>
        <v>12.12</v>
      </c>
      <c r="Q6" s="34">
        <f t="shared" si="3"/>
        <v>100</v>
      </c>
      <c r="R6" s="34">
        <f t="shared" si="3"/>
        <v>3780</v>
      </c>
      <c r="S6" s="34">
        <f t="shared" si="3"/>
        <v>25552</v>
      </c>
      <c r="T6" s="34">
        <f t="shared" si="3"/>
        <v>51.92</v>
      </c>
      <c r="U6" s="34">
        <f t="shared" si="3"/>
        <v>492.14</v>
      </c>
      <c r="V6" s="34">
        <f t="shared" si="3"/>
        <v>3090</v>
      </c>
      <c r="W6" s="34">
        <f t="shared" si="3"/>
        <v>1.03</v>
      </c>
      <c r="X6" s="34">
        <f t="shared" si="3"/>
        <v>3000</v>
      </c>
      <c r="Y6" s="35">
        <f>IF(Y7="",NA(),Y7)</f>
        <v>93.15</v>
      </c>
      <c r="Z6" s="35">
        <f t="shared" ref="Z6:AH6" si="4">IF(Z7="",NA(),Z7)</f>
        <v>94.04</v>
      </c>
      <c r="AA6" s="35">
        <f t="shared" si="4"/>
        <v>91.68</v>
      </c>
      <c r="AB6" s="35">
        <f t="shared" si="4"/>
        <v>91</v>
      </c>
      <c r="AC6" s="35">
        <f t="shared" si="4"/>
        <v>82.48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753.69</v>
      </c>
      <c r="BG6" s="35">
        <f t="shared" ref="BG6:BO6" si="7">IF(BG7="",NA(),BG7)</f>
        <v>582.21</v>
      </c>
      <c r="BH6" s="35">
        <f t="shared" si="7"/>
        <v>944.37</v>
      </c>
      <c r="BI6" s="35">
        <f t="shared" si="7"/>
        <v>1151.5999999999999</v>
      </c>
      <c r="BJ6" s="35">
        <f t="shared" si="7"/>
        <v>681.64</v>
      </c>
      <c r="BK6" s="35">
        <f t="shared" si="7"/>
        <v>1716.82</v>
      </c>
      <c r="BL6" s="35">
        <f t="shared" si="7"/>
        <v>1554.05</v>
      </c>
      <c r="BM6" s="35">
        <f t="shared" si="7"/>
        <v>1671.86</v>
      </c>
      <c r="BN6" s="35">
        <f t="shared" si="7"/>
        <v>1673.47</v>
      </c>
      <c r="BO6" s="35">
        <f t="shared" si="7"/>
        <v>1592.72</v>
      </c>
      <c r="BP6" s="34" t="str">
        <f>IF(BP7="","",IF(BP7="-","【-】","【"&amp;SUBSTITUTE(TEXT(BP7,"#,##0.00"),"-","△")&amp;"】"))</f>
        <v>【1,348.09】</v>
      </c>
      <c r="BQ6" s="35">
        <f>IF(BQ7="",NA(),BQ7)</f>
        <v>78.13</v>
      </c>
      <c r="BR6" s="35">
        <f t="shared" ref="BR6:BZ6" si="8">IF(BR7="",NA(),BR7)</f>
        <v>82.98</v>
      </c>
      <c r="BS6" s="35">
        <f t="shared" si="8"/>
        <v>65.84</v>
      </c>
      <c r="BT6" s="35">
        <f t="shared" si="8"/>
        <v>65.959999999999994</v>
      </c>
      <c r="BU6" s="35">
        <f t="shared" si="8"/>
        <v>85.27</v>
      </c>
      <c r="BV6" s="35">
        <f t="shared" si="8"/>
        <v>51.73</v>
      </c>
      <c r="BW6" s="35">
        <f t="shared" si="8"/>
        <v>53.01</v>
      </c>
      <c r="BX6" s="35">
        <f t="shared" si="8"/>
        <v>50.54</v>
      </c>
      <c r="BY6" s="35">
        <f t="shared" si="8"/>
        <v>49.22</v>
      </c>
      <c r="BZ6" s="35">
        <f t="shared" si="8"/>
        <v>53.7</v>
      </c>
      <c r="CA6" s="34" t="str">
        <f>IF(CA7="","",IF(CA7="-","【-】","【"&amp;SUBSTITUTE(TEXT(CA7,"#,##0.00"),"-","△")&amp;"】"))</f>
        <v>【69.80】</v>
      </c>
      <c r="CB6" s="35">
        <f>IF(CB7="",NA(),CB7)</f>
        <v>194.79</v>
      </c>
      <c r="CC6" s="35">
        <f t="shared" ref="CC6:CK6" si="9">IF(CC7="",NA(),CC7)</f>
        <v>186.26</v>
      </c>
      <c r="CD6" s="35">
        <f t="shared" si="9"/>
        <v>254.01</v>
      </c>
      <c r="CE6" s="35">
        <f t="shared" si="9"/>
        <v>269.52999999999997</v>
      </c>
      <c r="CF6" s="35">
        <f t="shared" si="9"/>
        <v>209.84</v>
      </c>
      <c r="CG6" s="35">
        <f t="shared" si="9"/>
        <v>310.47000000000003</v>
      </c>
      <c r="CH6" s="35">
        <f t="shared" si="9"/>
        <v>299.39</v>
      </c>
      <c r="CI6" s="35">
        <f t="shared" si="9"/>
        <v>320.36</v>
      </c>
      <c r="CJ6" s="35">
        <f t="shared" si="9"/>
        <v>332.02</v>
      </c>
      <c r="CK6" s="35">
        <f t="shared" si="9"/>
        <v>300.35000000000002</v>
      </c>
      <c r="CL6" s="34" t="str">
        <f>IF(CL7="","",IF(CL7="-","【-】","【"&amp;SUBSTITUTE(TEXT(CL7,"#,##0.00"),"-","△")&amp;"】"))</f>
        <v>【232.54】</v>
      </c>
      <c r="CM6" s="35" t="str">
        <f>IF(CM7="",NA(),CM7)</f>
        <v>-</v>
      </c>
      <c r="CN6" s="35" t="str">
        <f t="shared" ref="CN6:CV6" si="10">IF(CN7="",NA(),CN7)</f>
        <v>-</v>
      </c>
      <c r="CO6" s="35" t="str">
        <f t="shared" si="10"/>
        <v>-</v>
      </c>
      <c r="CP6" s="35" t="str">
        <f t="shared" si="10"/>
        <v>-</v>
      </c>
      <c r="CQ6" s="35" t="str">
        <f t="shared" si="10"/>
        <v>-</v>
      </c>
      <c r="CR6" s="35">
        <f t="shared" si="10"/>
        <v>36.67</v>
      </c>
      <c r="CS6" s="35">
        <f t="shared" si="10"/>
        <v>36.200000000000003</v>
      </c>
      <c r="CT6" s="35">
        <f t="shared" si="10"/>
        <v>34.74</v>
      </c>
      <c r="CU6" s="35">
        <f t="shared" si="10"/>
        <v>36.65</v>
      </c>
      <c r="CV6" s="35">
        <f t="shared" si="10"/>
        <v>37.72</v>
      </c>
      <c r="CW6" s="34" t="str">
        <f>IF(CW7="","",IF(CW7="-","【-】","【"&amp;SUBSTITUTE(TEXT(CW7,"#,##0.00"),"-","△")&amp;"】"))</f>
        <v>【42.17】</v>
      </c>
      <c r="CX6" s="35">
        <f>IF(CX7="",NA(),CX7)</f>
        <v>52.03</v>
      </c>
      <c r="CY6" s="35">
        <f t="shared" ref="CY6:DG6" si="11">IF(CY7="",NA(),CY7)</f>
        <v>60.34</v>
      </c>
      <c r="CZ6" s="35">
        <f t="shared" si="11"/>
        <v>63.19</v>
      </c>
      <c r="DA6" s="35">
        <f t="shared" si="11"/>
        <v>63.44</v>
      </c>
      <c r="DB6" s="35">
        <f t="shared" si="11"/>
        <v>64.92</v>
      </c>
      <c r="DC6" s="35">
        <f t="shared" si="11"/>
        <v>71.239999999999995</v>
      </c>
      <c r="DD6" s="35">
        <f t="shared" si="11"/>
        <v>71.069999999999993</v>
      </c>
      <c r="DE6" s="35">
        <f t="shared" si="11"/>
        <v>70.14</v>
      </c>
      <c r="DF6" s="35">
        <f t="shared" si="11"/>
        <v>68.83</v>
      </c>
      <c r="DG6" s="35">
        <f t="shared" si="11"/>
        <v>68.459999999999994</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7.0000000000000007E-2</v>
      </c>
      <c r="EL6" s="35">
        <f t="shared" si="14"/>
        <v>0.08</v>
      </c>
      <c r="EM6" s="35">
        <f t="shared" si="14"/>
        <v>0.26</v>
      </c>
      <c r="EN6" s="35">
        <f t="shared" si="14"/>
        <v>0.13</v>
      </c>
      <c r="EO6" s="34" t="str">
        <f>IF(EO7="","",IF(EO7="-","【-】","【"&amp;SUBSTITUTE(TEXT(EO7,"#,##0.00"),"-","△")&amp;"】"))</f>
        <v>【0.09】</v>
      </c>
    </row>
    <row r="7" spans="1:145" s="36" customFormat="1">
      <c r="A7" s="28"/>
      <c r="B7" s="37">
        <v>2016</v>
      </c>
      <c r="C7" s="37">
        <v>413461</v>
      </c>
      <c r="D7" s="37">
        <v>47</v>
      </c>
      <c r="E7" s="37">
        <v>17</v>
      </c>
      <c r="F7" s="37">
        <v>4</v>
      </c>
      <c r="G7" s="37">
        <v>0</v>
      </c>
      <c r="H7" s="37" t="s">
        <v>110</v>
      </c>
      <c r="I7" s="37" t="s">
        <v>111</v>
      </c>
      <c r="J7" s="37" t="s">
        <v>112</v>
      </c>
      <c r="K7" s="37" t="s">
        <v>113</v>
      </c>
      <c r="L7" s="37" t="s">
        <v>114</v>
      </c>
      <c r="M7" s="37"/>
      <c r="N7" s="38" t="s">
        <v>115</v>
      </c>
      <c r="O7" s="38" t="s">
        <v>116</v>
      </c>
      <c r="P7" s="38">
        <v>12.12</v>
      </c>
      <c r="Q7" s="38">
        <v>100</v>
      </c>
      <c r="R7" s="38">
        <v>3780</v>
      </c>
      <c r="S7" s="38">
        <v>25552</v>
      </c>
      <c r="T7" s="38">
        <v>51.92</v>
      </c>
      <c r="U7" s="38">
        <v>492.14</v>
      </c>
      <c r="V7" s="38">
        <v>3090</v>
      </c>
      <c r="W7" s="38">
        <v>1.03</v>
      </c>
      <c r="X7" s="38">
        <v>3000</v>
      </c>
      <c r="Y7" s="38">
        <v>93.15</v>
      </c>
      <c r="Z7" s="38">
        <v>94.04</v>
      </c>
      <c r="AA7" s="38">
        <v>91.68</v>
      </c>
      <c r="AB7" s="38">
        <v>91</v>
      </c>
      <c r="AC7" s="38">
        <v>82.48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753.69</v>
      </c>
      <c r="BG7" s="38">
        <v>582.21</v>
      </c>
      <c r="BH7" s="38">
        <v>944.37</v>
      </c>
      <c r="BI7" s="38">
        <v>1151.5999999999999</v>
      </c>
      <c r="BJ7" s="38">
        <v>681.64</v>
      </c>
      <c r="BK7" s="38">
        <v>1716.82</v>
      </c>
      <c r="BL7" s="38">
        <v>1554.05</v>
      </c>
      <c r="BM7" s="38">
        <v>1671.86</v>
      </c>
      <c r="BN7" s="38">
        <v>1673.47</v>
      </c>
      <c r="BO7" s="38">
        <v>1592.72</v>
      </c>
      <c r="BP7" s="38">
        <v>1348.09</v>
      </c>
      <c r="BQ7" s="38">
        <v>78.13</v>
      </c>
      <c r="BR7" s="38">
        <v>82.98</v>
      </c>
      <c r="BS7" s="38">
        <v>65.84</v>
      </c>
      <c r="BT7" s="38">
        <v>65.959999999999994</v>
      </c>
      <c r="BU7" s="38">
        <v>85.27</v>
      </c>
      <c r="BV7" s="38">
        <v>51.73</v>
      </c>
      <c r="BW7" s="38">
        <v>53.01</v>
      </c>
      <c r="BX7" s="38">
        <v>50.54</v>
      </c>
      <c r="BY7" s="38">
        <v>49.22</v>
      </c>
      <c r="BZ7" s="38">
        <v>53.7</v>
      </c>
      <c r="CA7" s="38">
        <v>69.8</v>
      </c>
      <c r="CB7" s="38">
        <v>194.79</v>
      </c>
      <c r="CC7" s="38">
        <v>186.26</v>
      </c>
      <c r="CD7" s="38">
        <v>254.01</v>
      </c>
      <c r="CE7" s="38">
        <v>269.52999999999997</v>
      </c>
      <c r="CF7" s="38">
        <v>209.84</v>
      </c>
      <c r="CG7" s="38">
        <v>310.47000000000003</v>
      </c>
      <c r="CH7" s="38">
        <v>299.39</v>
      </c>
      <c r="CI7" s="38">
        <v>320.36</v>
      </c>
      <c r="CJ7" s="38">
        <v>332.02</v>
      </c>
      <c r="CK7" s="38">
        <v>300.35000000000002</v>
      </c>
      <c r="CL7" s="38">
        <v>232.54</v>
      </c>
      <c r="CM7" s="38" t="s">
        <v>115</v>
      </c>
      <c r="CN7" s="38" t="s">
        <v>115</v>
      </c>
      <c r="CO7" s="38" t="s">
        <v>115</v>
      </c>
      <c r="CP7" s="38" t="s">
        <v>115</v>
      </c>
      <c r="CQ7" s="38" t="s">
        <v>115</v>
      </c>
      <c r="CR7" s="38">
        <v>36.67</v>
      </c>
      <c r="CS7" s="38">
        <v>36.200000000000003</v>
      </c>
      <c r="CT7" s="38">
        <v>34.74</v>
      </c>
      <c r="CU7" s="38">
        <v>36.65</v>
      </c>
      <c r="CV7" s="38">
        <v>37.72</v>
      </c>
      <c r="CW7" s="38">
        <v>42.17</v>
      </c>
      <c r="CX7" s="38">
        <v>52.03</v>
      </c>
      <c r="CY7" s="38">
        <v>60.34</v>
      </c>
      <c r="CZ7" s="38">
        <v>63.19</v>
      </c>
      <c r="DA7" s="38">
        <v>63.44</v>
      </c>
      <c r="DB7" s="38">
        <v>64.92</v>
      </c>
      <c r="DC7" s="38">
        <v>71.239999999999995</v>
      </c>
      <c r="DD7" s="38">
        <v>71.069999999999993</v>
      </c>
      <c r="DE7" s="38">
        <v>70.14</v>
      </c>
      <c r="DF7" s="38">
        <v>68.83</v>
      </c>
      <c r="DG7" s="38">
        <v>68.459999999999994</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7.0000000000000007E-2</v>
      </c>
      <c r="EL7" s="38">
        <v>0.08</v>
      </c>
      <c r="EM7" s="38">
        <v>0.26</v>
      </c>
      <c r="EN7" s="38">
        <v>0.13</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いまいじゅんいち</cp:lastModifiedBy>
  <dcterms:created xsi:type="dcterms:W3CDTF">2017-12-25T02:22:42Z</dcterms:created>
  <dcterms:modified xsi:type="dcterms:W3CDTF">2018-02-20T07:36:44Z</dcterms:modified>
  <cp:category/>
</cp:coreProperties>
</file>