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２市町支援課⇒財政課⇒下水道課\照会回答\R6\20250125　【照会：財政課⇒下水道課】Fw【14みやき町】【依頼（2月13日〆）】令和５年度決算「経営比較分析表」の分析等について\14_みやき町\提出\"/>
    </mc:Choice>
  </mc:AlternateContent>
  <workbookProtection workbookAlgorithmName="SHA-512" workbookHashValue="rh4TDuEiWnW1tl++sMjCkTHWeNdC9ziP8k46G2BySbz3kn7iyLvAFgWLLm0KNZFKala8xCJzqFXUgXDWWxiNjQ==" workbookSaltValue="pzXTvFon+7BazIyQ5C3nwg=="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10" i="4"/>
  <c r="BB8" i="4"/>
  <c r="AD8" i="4"/>
  <c r="I8" i="4"/>
  <c r="B8"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<sst xmlns="http://schemas.openxmlformats.org/spreadsheetml/2006/main" count="247" uniqueCount="120">
  <si>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</si>
  <si>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</si>
  <si>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</si>
  <si>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</si>
  <si>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</si>
  <si>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</si>
  <si>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</si>
  <si>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</si>
  <si>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</si>
  <si>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</si>
  <si>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</si>
  <si>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</si>
  <si>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</si>
  <si>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</si>
  <si>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</si>
  <si>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</si>
  <si>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</si>
  <si>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</si>
  <si>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</si>
  <si>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</si>
  <si>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</si>
  <si>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</si>
  <si>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</si>
  <si>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</si>
  <si>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</si>
  <si>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</si>
  <si>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</si>
  <si>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</si>
  <si>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</si>
  <si>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</si>
  <si>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</si>
  <si>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</si>
  <si>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</si>
  <si>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</si>
  <si>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</si>
  <si>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</si>
  <si>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</si>
  <si>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</si>
  <si>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</si>
  <si>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</si>
  <si>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</si>
  <si>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</si>
  <si>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</si>
  <si>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</si>
  <si>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</si>
  <si>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</si>
  <si>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</si>
  <si>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</si>
  <si>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</si>
  <si>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</si>
  <si>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</si>
  <si>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</si>
  <si>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</si>
  <si>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</si>
  <si>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</si>
  <si>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</si>
  <si>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</si>
  <si>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</si>
  <si>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</si>
  <si>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</si>
  <si>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</si>
  <si>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</si>
  <si>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</si>
  <si>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</si>
  <si>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</si>
  <si>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</si>
  <si>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</si>
  <si>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</si>
  <si>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</si>
  <si>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</si>
  <si>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</si>
  <si>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</si>
  <si>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</si>
  <si>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</si>
  <si>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</si>
  <si>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</si>
  <si>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</si>
  <si>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</si>
  <si>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</si>
  <si>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</si>
  <si>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</si>
  <si>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</si>
  <si>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</si>
  <si>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</si>
  <si>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</si>
  <si>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</si>
  <si>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</si>
  <si>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</si>
  <si>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</si>
  <si>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</si>
  <si>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</si>
  <si>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</si>
  <si>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</si>
  <si>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</si>
  <si>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</si>
  <si>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</si>
  <si>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</si>
  <si>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</si>
  <si>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</si>
  <si>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</si>
  <si>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</si>
  <si>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</si>
  <si>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</si>
  <si>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</si>
  <si>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</si>
  <si>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</si>
  <si>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</si>
  <si>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</si>
  <si>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</si>
  <si>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</si>
  <si>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</si>
  <si>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</si>
  <si>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</si>
  <si>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</si>
  <si>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</si>
  <si>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</si>
  <si>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</si>
  <si>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rPr>
        <sz val="10"/>
        <rFont val="ＭＳ ゴシック"/>
        <family val="3"/>
        <charset val="128"/>
      </rPr>
      <t xml:space="preserve"> 本事業は、平成28年4月から公共下水道事業全体計画区域及び農業集落排水事業指定区域を除く区域で市町村設置型浄化槽事業を開始した。また、ＰＦＩ事業として浄化槽の設置業務、設置された浄化槽及び寄附を受けた浄化槽の維持管理業務（汚泥清掃・収集運搬業務を除く。）を町の財政負担の軽減を図りながら効率的に実施している。</t>
    </r>
    <r>
      <rPr>
        <sz val="6"/>
        <rFont val="ＭＳ ゴシック"/>
        <family val="3"/>
        <charset val="128"/>
      </rPr>
      <t xml:space="preserve">
</t>
    </r>
    <r>
      <rPr>
        <sz val="10"/>
        <rFont val="ＭＳ ゴシック"/>
        <family val="3"/>
        <charset val="128"/>
      </rPr>
      <t>①収益的収支比率について</t>
    </r>
    <r>
      <rPr>
        <sz val="6"/>
        <rFont val="ＭＳ ゴシック"/>
        <family val="3"/>
        <charset val="128"/>
      </rPr>
      <t xml:space="preserve">
</t>
    </r>
    <r>
      <rPr>
        <sz val="8"/>
        <rFont val="ＭＳ ゴシック"/>
        <family val="3"/>
        <charset val="128"/>
      </rPr>
      <t>　使用者の増はしているものの、令和６年４月から公営企業会計への移行に伴う打切決算により、総収益及び総費用が減となり、収益的収支比率は増加となった。今後は公営企業として収支比率の動向について注視し、経営安定化に向けて使用料改定や経費削減等の経営改善に向けた取り組みが必要である。</t>
    </r>
    <r>
      <rPr>
        <sz val="6"/>
        <rFont val="ＭＳ ゴシック"/>
        <family val="3"/>
        <charset val="128"/>
      </rPr>
      <t xml:space="preserve">
</t>
    </r>
    <r>
      <rPr>
        <sz val="10"/>
        <rFont val="ＭＳ ゴシック"/>
        <family val="3"/>
        <charset val="128"/>
      </rPr>
      <t>⑤経費回収率について</t>
    </r>
    <r>
      <rPr>
        <sz val="6"/>
        <rFont val="ＭＳ ゴシック"/>
        <family val="3"/>
        <charset val="128"/>
      </rPr>
      <t xml:space="preserve">
</t>
    </r>
    <r>
      <rPr>
        <sz val="8"/>
        <rFont val="ＭＳ ゴシック"/>
        <family val="3"/>
        <charset val="128"/>
      </rPr>
      <t>　令和５年度は、前述の公営企業会計への移行に伴う打切決算により、汚水処理費が減少しており、経費回収率が増加しているものの、100％からは大きく下回っている。下水道事業、農集排事業と同一基準で使用料を算定している事が経費回収率が低い要因となっている。今後は経営状況や適正な使用料を使用者に示す事ができ、経費回収率改善に向けて対策に取り組んでいく。</t>
    </r>
    <r>
      <rPr>
        <sz val="6"/>
        <rFont val="ＭＳ ゴシック"/>
        <family val="3"/>
        <charset val="128"/>
      </rPr>
      <t xml:space="preserve">
</t>
    </r>
    <r>
      <rPr>
        <sz val="10"/>
        <rFont val="ＭＳ ゴシック"/>
        <family val="3"/>
        <charset val="128"/>
      </rPr>
      <t>⑥汚水処理原価について</t>
    </r>
    <r>
      <rPr>
        <sz val="6"/>
        <rFont val="ＭＳ ゴシック"/>
        <family val="3"/>
        <charset val="128"/>
      </rPr>
      <t xml:space="preserve">
</t>
    </r>
    <r>
      <rPr>
        <sz val="8"/>
        <rFont val="ＭＳ ゴシック"/>
        <family val="3"/>
        <charset val="128"/>
      </rPr>
      <t>　汚水処理原価は、全国平均や類似団体の平均をみても高額となっている。本町において上水道が別団体での管理であり、年間有収水量の把握ができない為、使用人数に係数を掛けて算定している。下水道では平均0.29㎥／人日だが、浄化槽の場合0.2㎥／人日で算定しているため、平均より高い状況となっている。今後下水道の平均値を採用することで、全国平均を下回る傾向となると予想される。</t>
    </r>
    <r>
      <rPr>
        <sz val="6"/>
        <rFont val="ＭＳ ゴシック"/>
        <family val="3"/>
        <charset val="128"/>
      </rPr>
      <t xml:space="preserve">
</t>
    </r>
    <r>
      <rPr>
        <sz val="10"/>
        <rFont val="ＭＳ ゴシック"/>
        <family val="3"/>
        <charset val="128"/>
      </rPr>
      <t>⑦施設使用率について</t>
    </r>
    <r>
      <rPr>
        <sz val="6"/>
        <rFont val="ＭＳ ゴシック"/>
        <family val="3"/>
        <charset val="128"/>
      </rPr>
      <t xml:space="preserve">
</t>
    </r>
    <r>
      <rPr>
        <sz val="8"/>
        <rFont val="ＭＳ ゴシック"/>
        <family val="3"/>
        <charset val="128"/>
      </rPr>
      <t>　処理水量についても上水道の使用水量が把握できない為に係数を掛けているため、同様に係数を上げることで、施設利用率が全国平均を上回る傾向となると予想される。</t>
    </r>
    <r>
      <rPr>
        <sz val="6"/>
        <rFont val="ＭＳ ゴシック"/>
        <family val="3"/>
        <charset val="128"/>
      </rPr>
      <t xml:space="preserve">
</t>
    </r>
    <r>
      <rPr>
        <sz val="10"/>
        <rFont val="ＭＳ ゴシック"/>
        <family val="3"/>
        <charset val="128"/>
      </rPr>
      <t>⑧水洗化率について</t>
    </r>
    <r>
      <rPr>
        <sz val="6"/>
        <rFont val="ＭＳ ゴシック"/>
        <family val="3"/>
        <charset val="128"/>
      </rPr>
      <t xml:space="preserve">
</t>
    </r>
    <r>
      <rPr>
        <sz val="8"/>
        <rFont val="ＭＳ ゴシック"/>
        <family val="3"/>
        <charset val="128"/>
      </rPr>
      <t>　処理区域内人口は増加傾向にあるため、引き続き市町村設置型浄化槽事業を推進していく。</t>
    </r>
    <rPh sb="163" eb="164">
      <t>ヒ</t>
    </rPh>
    <rPh sb="175" eb="176">
      <t>ゾウ</t>
    </rPh>
    <rPh sb="185" eb="187">
      <t>レイワ</t>
    </rPh>
    <rPh sb="188" eb="189">
      <t>ネン</t>
    </rPh>
    <rPh sb="190" eb="191">
      <t>ガツ</t>
    </rPh>
    <rPh sb="193" eb="195">
      <t>コウエイ</t>
    </rPh>
    <rPh sb="195" eb="197">
      <t>キギョウ</t>
    </rPh>
    <rPh sb="197" eb="199">
      <t>カイケイ</t>
    </rPh>
    <rPh sb="201" eb="203">
      <t>イコウ</t>
    </rPh>
    <rPh sb="204" eb="205">
      <t>トモナ</t>
    </rPh>
    <rPh sb="206" eb="207">
      <t>ウ</t>
    </rPh>
    <rPh sb="207" eb="208">
      <t>キ</t>
    </rPh>
    <rPh sb="208" eb="210">
      <t>ケッサン</t>
    </rPh>
    <rPh sb="214" eb="217">
      <t>ソウシュウエキ</t>
    </rPh>
    <rPh sb="217" eb="218">
      <t>オヨ</t>
    </rPh>
    <rPh sb="219" eb="222">
      <t>ソウヒヨウ</t>
    </rPh>
    <rPh sb="223" eb="224">
      <t>ゲン</t>
    </rPh>
    <rPh sb="231" eb="233">
      <t>シュウシ</t>
    </rPh>
    <rPh sb="233" eb="235">
      <t>ヒリツ</t>
    </rPh>
    <rPh sb="236" eb="238">
      <t>ゾウカ</t>
    </rPh>
    <rPh sb="243" eb="245">
      <t>コンゴ</t>
    </rPh>
    <rPh sb="246" eb="248">
      <t>コウエイ</t>
    </rPh>
    <rPh sb="248" eb="250">
      <t>キギョウ</t>
    </rPh>
    <rPh sb="253" eb="255">
      <t>シュウシ</t>
    </rPh>
    <rPh sb="255" eb="257">
      <t>ヒリツ</t>
    </rPh>
    <rPh sb="258" eb="260">
      <t>ドウコウ</t>
    </rPh>
    <rPh sb="264" eb="266">
      <t>チュウシ</t>
    </rPh>
    <rPh sb="268" eb="270">
      <t>ケイエイ</t>
    </rPh>
    <rPh sb="270" eb="273">
      <t>アンテイカ</t>
    </rPh>
    <rPh sb="274" eb="275">
      <t>ム</t>
    </rPh>
    <rPh sb="283" eb="285">
      <t>ケイヒ</t>
    </rPh>
    <rPh sb="285" eb="287">
      <t>サクゲン</t>
    </rPh>
    <rPh sb="287" eb="288">
      <t>ナド</t>
    </rPh>
    <rPh sb="289" eb="291">
      <t>ケイエイ</t>
    </rPh>
    <rPh sb="291" eb="293">
      <t>カイゼン</t>
    </rPh>
    <rPh sb="294" eb="295">
      <t>ム</t>
    </rPh>
    <rPh sb="297" eb="298">
      <t>ト</t>
    </rPh>
    <rPh sb="299" eb="300">
      <t>ク</t>
    </rPh>
    <rPh sb="302" eb="304">
      <t>ヒツヨウ</t>
    </rPh>
    <rPh sb="328" eb="330">
      <t>ゼンジュツ</t>
    </rPh>
    <rPh sb="339" eb="341">
      <t>イコウ</t>
    </rPh>
    <rPh sb="342" eb="343">
      <t>トモナ</t>
    </rPh>
    <rPh sb="344" eb="346">
      <t>ウチキ</t>
    </rPh>
    <rPh sb="346" eb="348">
      <t>ケッサン</t>
    </rPh>
    <rPh sb="352" eb="354">
      <t>オスイ</t>
    </rPh>
    <rPh sb="354" eb="356">
      <t>ショリ</t>
    </rPh>
    <rPh sb="356" eb="357">
      <t>ヒ</t>
    </rPh>
    <rPh sb="358" eb="360">
      <t>ゲンショウ</t>
    </rPh>
    <rPh sb="365" eb="367">
      <t>ケイヒ</t>
    </rPh>
    <rPh sb="367" eb="369">
      <t>カイシュウ</t>
    </rPh>
    <rPh sb="369" eb="370">
      <t>リツ</t>
    </rPh>
    <rPh sb="371" eb="373">
      <t>ゾウカ</t>
    </rPh>
    <rPh sb="388" eb="389">
      <t>オオ</t>
    </rPh>
    <rPh sb="391" eb="393">
      <t>シタマワ</t>
    </rPh>
    <rPh sb="405" eb="406">
      <t>シュウ</t>
    </rPh>
    <rPh sb="444" eb="446">
      <t>コンゴ</t>
    </rPh>
    <rPh sb="459" eb="462">
      <t>シヨウシャ</t>
    </rPh>
    <rPh sb="470" eb="472">
      <t>ケイヒ</t>
    </rPh>
    <rPh sb="472" eb="474">
      <t>カイシュウ</t>
    </rPh>
    <rPh sb="474" eb="475">
      <t>リツ</t>
    </rPh>
    <rPh sb="475" eb="477">
      <t>カイゼン</t>
    </rPh>
    <rPh sb="478" eb="479">
      <t>ム</t>
    </rPh>
    <rPh sb="481" eb="483">
      <t>タイサク</t>
    </rPh>
    <rPh sb="506" eb="508">
      <t>オスイ</t>
    </rPh>
    <rPh sb="508" eb="510">
      <t>ショリ</t>
    </rPh>
    <rPh sb="510" eb="512">
      <t>ゲンカ</t>
    </rPh>
    <rPh sb="514" eb="516">
      <t>ゼンコク</t>
    </rPh>
    <rPh sb="516" eb="518">
      <t>ヘイキン</t>
    </rPh>
    <rPh sb="519" eb="521">
      <t>ルイジ</t>
    </rPh>
    <rPh sb="521" eb="523">
      <t>ダンタイ</t>
    </rPh>
    <rPh sb="524" eb="526">
      <t>ヘイキン</t>
    </rPh>
    <rPh sb="530" eb="532">
      <t>コウガク</t>
    </rPh>
    <rPh sb="539" eb="541">
      <t>ホンチョウ</t>
    </rPh>
    <rPh sb="545" eb="548">
      <t>ジョウスイドウ</t>
    </rPh>
    <rPh sb="567" eb="569">
      <t>ハアク</t>
    </rPh>
    <rPh sb="650" eb="652">
      <t>コンゴ</t>
    </rPh>
    <rPh sb="656" eb="658">
      <t>ヘイキン</t>
    </rPh>
    <rPh sb="658" eb="659">
      <t>チ</t>
    </rPh>
    <rPh sb="660" eb="662">
      <t>サイヨウ</t>
    </rPh>
    <rPh sb="668" eb="670">
      <t>ゼンコク</t>
    </rPh>
    <rPh sb="670" eb="672">
      <t>ヘイキン</t>
    </rPh>
    <rPh sb="673" eb="675">
      <t>シタマワ</t>
    </rPh>
    <rPh sb="676" eb="678">
      <t>ケイコウ</t>
    </rPh>
    <rPh sb="682" eb="684">
      <t>ヨソウ</t>
    </rPh>
    <rPh sb="710" eb="713">
      <t>ジョウスイドウ</t>
    </rPh>
    <rPh sb="714" eb="716">
      <t>シヨウ</t>
    </rPh>
    <rPh sb="716" eb="718">
      <t>スイリョウ</t>
    </rPh>
    <rPh sb="719" eb="721">
      <t>ハアク</t>
    </rPh>
    <rPh sb="725" eb="726">
      <t>タメ</t>
    </rPh>
    <rPh sb="727" eb="729">
      <t>ケイスウ</t>
    </rPh>
    <rPh sb="730" eb="731">
      <t>カ</t>
    </rPh>
    <rPh sb="738" eb="740">
      <t>ドウヨウ</t>
    </rPh>
    <rPh sb="741" eb="743">
      <t>ケイスウ</t>
    </rPh>
    <rPh sb="744" eb="745">
      <t>ア</t>
    </rPh>
    <rPh sb="751" eb="753">
      <t>シセツ</t>
    </rPh>
    <rPh sb="753" eb="756">
      <t>リヨウリツ</t>
    </rPh>
    <rPh sb="757" eb="759">
      <t>ゼンコク</t>
    </rPh>
    <rPh sb="759" eb="761">
      <t>ヘイキン</t>
    </rPh>
    <rPh sb="765" eb="767">
      <t>ケイコウ</t>
    </rPh>
    <rPh sb="771" eb="773">
      <t>ヨソウ</t>
    </rPh>
    <rPh sb="789" eb="791">
      <t>ショリ</t>
    </rPh>
    <rPh sb="791" eb="793">
      <t>クイキ</t>
    </rPh>
    <rPh sb="793" eb="794">
      <t>ナイ</t>
    </rPh>
    <rPh sb="794" eb="796">
      <t>ジンコウ</t>
    </rPh>
    <rPh sb="797" eb="799">
      <t>ゾウカ</t>
    </rPh>
    <rPh sb="799" eb="801">
      <t>ケイコウ</t>
    </rPh>
    <rPh sb="807" eb="808">
      <t>ヒ</t>
    </rPh>
    <rPh sb="809" eb="810">
      <t>ツヅ</t>
    </rPh>
    <rPh sb="811" eb="820">
      <t>シチョウソンセッチガタジョウカソウ</t>
    </rPh>
    <rPh sb="820" eb="822">
      <t>ジギョウ</t>
    </rPh>
    <rPh sb="823" eb="825">
      <t>スイシン</t>
    </rPh>
    <phoneticPr fontId="4"/>
  </si>
  <si>
    <t>　令和５年度おいて、新規設置68基、寄附採納５基で累計管理基数1,357基（設置740基、寄附採納617基）となった。
　浄化槽の耐用年数が30年～40年とされているが、寄附採納を受けた浄化槽については、設置後20年を超える浄化槽があり毎年数件の修繕が発生している。維持管理業者による点検や水質検査で、処理能力が低下しているものや経年劣化による補修等早期に修繕している。今後浄化槽のメーカや、設置年度、使用形態に合わせ、計画的に修繕を行い、単年度に修繕が集中しないように修繕費を一定化し、経営の安定化を図る事が必要である。</t>
    <rPh sb="1" eb="3">
      <t>レイワ</t>
    </rPh>
    <rPh sb="102" eb="104">
      <t>セッチ</t>
    </rPh>
    <rPh sb="104" eb="105">
      <t>ゴ</t>
    </rPh>
    <rPh sb="107" eb="108">
      <t>ネン</t>
    </rPh>
    <rPh sb="109" eb="110">
      <t>コ</t>
    </rPh>
    <rPh sb="112" eb="115">
      <t>ジョウカソウ</t>
    </rPh>
    <rPh sb="118" eb="120">
      <t>マイトシ</t>
    </rPh>
    <rPh sb="120" eb="122">
      <t>スウケン</t>
    </rPh>
    <rPh sb="126" eb="128">
      <t>ハッセイ</t>
    </rPh>
    <rPh sb="133" eb="135">
      <t>イジ</t>
    </rPh>
    <rPh sb="135" eb="137">
      <t>カンリ</t>
    </rPh>
    <rPh sb="137" eb="139">
      <t>ギョウシャ</t>
    </rPh>
    <rPh sb="142" eb="144">
      <t>テンケン</t>
    </rPh>
    <rPh sb="145" eb="147">
      <t>スイシツ</t>
    </rPh>
    <rPh sb="147" eb="149">
      <t>ケンサ</t>
    </rPh>
    <rPh sb="151" eb="153">
      <t>ショリ</t>
    </rPh>
    <rPh sb="153" eb="155">
      <t>ノウリョク</t>
    </rPh>
    <rPh sb="156" eb="158">
      <t>テイカ</t>
    </rPh>
    <rPh sb="165" eb="167">
      <t>ケイネン</t>
    </rPh>
    <rPh sb="167" eb="169">
      <t>レッカ</t>
    </rPh>
    <rPh sb="172" eb="174">
      <t>ホシュウ</t>
    </rPh>
    <rPh sb="174" eb="175">
      <t>ナド</t>
    </rPh>
    <rPh sb="175" eb="177">
      <t>ソウキ</t>
    </rPh>
    <rPh sb="178" eb="180">
      <t>シュウゼン</t>
    </rPh>
    <rPh sb="185" eb="187">
      <t>コンゴ</t>
    </rPh>
    <phoneticPr fontId="4"/>
  </si>
  <si>
    <t>　浄化槽事業を開始したことにより、処理区域内人口も増加しているものの、建設費に対する起債償還が平成29年度より開始される。
　10年間の事業で、起債償還を元利均等を行っているため、令和８年度に償還額がピークを迎えると予測される。
　起債償還の財源となる使用料や一般会計からの繰入金も多額になっていくことが想定されるために、収入源の確保が重要事項であるが、浄化槽の場合は管理基数の増が維持管理費の増につながる。
　令和６年４月より公営企業会計へ移行する予定であり、それにより使用者へ経営状況や適正な使用料を示す事ができ、使用料の改定に向けた取り組みを行っていく。</t>
    <rPh sb="108" eb="110">
      <t>ヨソク</t>
    </rPh>
    <rPh sb="211" eb="212">
      <t>ガツ</t>
    </rPh>
    <rPh sb="221" eb="22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</si>
</sst>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6E-487F-A0EC-4FBA1C51D5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6E-487F-A0EC-4FBA1C51D5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45.5</c:v>
                </c:pt>
                <c:pt idx="1">
                  <c:v>48.09</c:v>
                </c:pt>
                <c:pt idx="2">
                  <c:v>47.69</c:v>
                </c:pt>
                <c:pt idx="3">
                  <c:v>49.09</c:v>
                </c:pt>
                <c:pt idx="4">
                  <c:v>49.09</c:v>
                </c:pt>
              </c:numCache>
            </c:numRef>
          </c:val>
          <c:extLst>
            <c:ext xmlns:c16="http://schemas.microsoft.com/office/drawing/2014/chart" uri="{C3380CC4-5D6E-409C-BE32-E72D297353CC}">
              <c16:uniqueId val="{00000000-45B5-4579-8E22-4D40B1977D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45B5-4579-8E22-4D40B1977D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95.69</c:v>
                </c:pt>
                <c:pt idx="2">
                  <c:v>95.69</c:v>
                </c:pt>
                <c:pt idx="3">
                  <c:v>95.69</c:v>
                </c:pt>
                <c:pt idx="4">
                  <c:v>100</c:v>
                </c:pt>
              </c:numCache>
            </c:numRef>
          </c:val>
          <c:extLst>
            <c:ext xmlns:c16="http://schemas.microsoft.com/office/drawing/2014/chart" uri="{C3380CC4-5D6E-409C-BE32-E72D297353CC}">
              <c16:uniqueId val="{00000000-0654-424A-B737-D9CC0629CA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0654-424A-B737-D9CC0629CA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99.59</c:v>
                </c:pt>
                <c:pt idx="1">
                  <c:v>102.85</c:v>
                </c:pt>
                <c:pt idx="2">
                  <c:v>103.17</c:v>
                </c:pt>
                <c:pt idx="3">
                  <c:v>92.69</c:v>
                </c:pt>
                <c:pt idx="4">
                  <c:v>96.42</c:v>
                </c:pt>
              </c:numCache>
            </c:numRef>
          </c:val>
          <c:extLst>
            <c:ext xmlns:c16="http://schemas.microsoft.com/office/drawing/2014/chart" uri="{C3380CC4-5D6E-409C-BE32-E72D297353CC}">
              <c16:uniqueId val="{00000000-8D55-4B0E-BDF0-F59FC0C6D1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5-4B0E-BDF0-F59FC0C6D1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4B-46BB-8C5A-0BD976E298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4B-46BB-8C5A-0BD976E298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1A-467D-9241-AB57ABC12C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A-467D-9241-AB57ABC12C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CD-4E35-A2FA-D2747CEFAD8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CD-4E35-A2FA-D2747CEFAD8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A0-4306-AABD-6D437BD8DA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A0-4306-AABD-6D437BD8DA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54.57</c:v>
                </c:pt>
              </c:numCache>
            </c:numRef>
          </c:val>
          <c:extLst>
            <c:ext xmlns:c16="http://schemas.microsoft.com/office/drawing/2014/chart" uri="{C3380CC4-5D6E-409C-BE32-E72D297353CC}">
              <c16:uniqueId val="{00000000-07AB-4408-BD08-D3CF034843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07AB-4408-BD08-D3CF034843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49.54</c:v>
                </c:pt>
                <c:pt idx="1">
                  <c:v>53.58</c:v>
                </c:pt>
                <c:pt idx="2">
                  <c:v>51.82</c:v>
                </c:pt>
                <c:pt idx="3">
                  <c:v>50.83</c:v>
                </c:pt>
                <c:pt idx="4">
                  <c:v>53.33</c:v>
                </c:pt>
              </c:numCache>
            </c:numRef>
          </c:val>
          <c:extLst>
            <c:ext xmlns:c16="http://schemas.microsoft.com/office/drawing/2014/chart" uri="{C3380CC4-5D6E-409C-BE32-E72D297353CC}">
              <c16:uniqueId val="{00000000-C4CC-45B7-AB67-CB6870DE01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C4CC-45B7-AB67-CB6870DE01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380.41</c:v>
                </c:pt>
                <c:pt idx="1">
                  <c:v>348</c:v>
                </c:pt>
                <c:pt idx="2">
                  <c:v>360.37</c:v>
                </c:pt>
                <c:pt idx="3">
                  <c:v>351.67</c:v>
                </c:pt>
                <c:pt idx="4">
                  <c:v>315.83999999999997</c:v>
                </c:pt>
              </c:numCache>
            </c:numRef>
          </c:val>
          <c:extLst>
            <c:ext xmlns:c16="http://schemas.microsoft.com/office/drawing/2014/chart" uri="{C3380CC4-5D6E-409C-BE32-E72D297353CC}">
              <c16:uniqueId val="{00000000-6FE6-456B-9E79-E2AC1AE0C1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6FE6-456B-9E79-E2AC1AE0C1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佐賀県　みやき町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54">
        <f>データ!S6</f>
        <v>25759</v>
      </c>
      <c r="AM8" s="54"/>
      <c r="AN8" s="54"/>
      <c r="AO8" s="54"/>
      <c r="AP8" s="54"/>
      <c r="AQ8" s="54"/>
      <c r="AR8" s="54"/>
      <c r="AS8" s="54"/>
      <c r="AT8" s="53">
        <f>データ!T6</f>
        <v>51.92</v>
      </c>
      <c r="AU8" s="53"/>
      <c r="AV8" s="53"/>
      <c r="AW8" s="53"/>
      <c r="AX8" s="53"/>
      <c r="AY8" s="53"/>
      <c r="AZ8" s="53"/>
      <c r="BA8" s="53"/>
      <c r="BB8" s="53">
        <f>データ!U6</f>
        <v>496.13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14.96</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3848</v>
      </c>
      <c r="AM10" s="54"/>
      <c r="AN10" s="54"/>
      <c r="AO10" s="54"/>
      <c r="AP10" s="54"/>
      <c r="AQ10" s="54"/>
      <c r="AR10" s="54"/>
      <c r="AS10" s="54"/>
      <c r="AT10" s="53">
        <f>データ!W6</f>
        <v>0.68</v>
      </c>
      <c r="AU10" s="53"/>
      <c r="AV10" s="53"/>
      <c r="AW10" s="53"/>
      <c r="AX10" s="53"/>
      <c r="AY10" s="53"/>
      <c r="AZ10" s="53"/>
      <c r="BA10" s="53"/>
      <c r="BB10" s="53">
        <f>データ!X6</f>
        <v>5658.82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45</v>
      </c>
      <c r="O86" s="12" t="str">
        <f>データ!EO6</f>
        <v>【-】</v>
      </c>
    </row>
  </sheetData>
  <sheetProtection algorithmName="SHA-512" hashValue="q25SbleVAinwRovdmctG6Ah21366/rCPgMSfaW4XC6gg8KRBxllcoxaaR2jn8nkRDt97rHgccJjMIt34LaG8oA==" saltValue="VxdJV79m75yloQPD7VtH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413461</v>
      </c>
      <c r="D6" s="19">
        <f t="shared" si="3"/>
        <v>47</v>
      </c>
      <c r="E6" s="19">
        <f t="shared" si="3"/>
        <v>18</v>
      </c>
      <c r="F6" s="19">
        <f t="shared" si="3"/>
        <v>0</v>
      </c>
      <c r="G6" s="19">
        <f t="shared" si="3"/>
        <v>0</v>
      </c>
      <c r="H6" s="19" t="str">
        <f t="shared" si="3"/>
        <v>佐賀県　みやき町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14.96</v>
      </c>
      <c r="Q6" s="20">
        <f t="shared" si="3"/>
        <v>100</v>
      </c>
      <c r="R6" s="20">
        <f t="shared" si="3"/>
        <v>3850</v>
      </c>
      <c r="S6" s="20">
        <f t="shared" si="3"/>
        <v>25759</v>
      </c>
      <c r="T6" s="20">
        <f t="shared" si="3"/>
        <v>51.92</v>
      </c>
      <c r="U6" s="20">
        <f t="shared" si="3"/>
        <v>496.13</v>
      </c>
      <c r="V6" s="20">
        <f t="shared" si="3"/>
        <v>3848</v>
      </c>
      <c r="W6" s="20">
        <f t="shared" si="3"/>
        <v>0.68</v>
      </c>
      <c r="X6" s="20">
        <f t="shared" si="3"/>
        <v>5658.82</v>
      </c>
      <c r="Y6" s="21">
        <f>IF(Y7="",NA(),Y7)</f>
        <v>99.59</v>
      </c>
      <c r="Z6" s="21">
        <f t="shared" ref="Z6:AH6" si="4">IF(Z7="",NA(),Z7)</f>
        <v>102.85</v>
      </c>
      <c r="AA6" s="21">
        <f t="shared" si="4"/>
        <v>103.17</v>
      </c>
      <c r="AB6" s="21">
        <f t="shared" si="4"/>
        <v>92.69</v>
      </c>
      <c r="AC6" s="21">
        <f t="shared" si="4"/>
        <v>96.42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54.57</v>
      </c>
      <c r="BK6" s="21">
        <f t="shared" si="7"/>
        <v>421.25</v>
      </c>
      <c r="BL6" s="21">
        <f t="shared" si="7"/>
        <v>398.42</v>
      </c>
      <c r="BM6" s="21">
        <f t="shared" si="7"/>
        <v>393.35</v>
      </c>
      <c r="BN6" s="21">
        <f t="shared" si="7"/>
        <v>397.03</v>
      </c>
      <c r="BO6" s="21">
        <f t="shared" si="7"/>
        <v>424.95</v>
      </c>
      <c r="BP6" s="20" t="str">
        <f>IF(BP7="","",IF(BP7="-","【-】","【"&amp;SUBSTITUTE(TEXT(BP7,"#,##0.00"),"-","△")&amp;"】"))</f>
        <v>【349.83】</v>
      </c>
      <c r="BQ6" s="21">
        <f>IF(BQ7="",NA(),BQ7)</f>
        <v>49.54</v>
      </c>
      <c r="BR6" s="21">
        <f t="shared" ref="BR6:BZ6" si="8">IF(BR7="",NA(),BR7)</f>
        <v>53.58</v>
      </c>
      <c r="BS6" s="21">
        <f t="shared" si="8"/>
        <v>51.82</v>
      </c>
      <c r="BT6" s="21">
        <f t="shared" si="8"/>
        <v>50.83</v>
      </c>
      <c r="BU6" s="21">
        <f t="shared" si="8"/>
        <v>53.33</v>
      </c>
      <c r="BV6" s="21">
        <f t="shared" si="8"/>
        <v>53.23</v>
      </c>
      <c r="BW6" s="21">
        <f t="shared" si="8"/>
        <v>50.7</v>
      </c>
      <c r="BX6" s="21">
        <f t="shared" si="8"/>
        <v>48.13</v>
      </c>
      <c r="BY6" s="21">
        <f t="shared" si="8"/>
        <v>46.58</v>
      </c>
      <c r="BZ6" s="21">
        <f t="shared" si="8"/>
        <v>41.67</v>
      </c>
      <c r="CA6" s="20" t="str">
        <f>IF(CA7="","",IF(CA7="-","【-】","【"&amp;SUBSTITUTE(TEXT(CA7,"#,##0.00"),"-","△")&amp;"】"))</f>
        <v>【53.65】</v>
      </c>
      <c r="CB6" s="21">
        <f>IF(CB7="",NA(),CB7)</f>
        <v>380.41</v>
      </c>
      <c r="CC6" s="21">
        <f t="shared" ref="CC6:CK6" si="9">IF(CC7="",NA(),CC7)</f>
        <v>348</v>
      </c>
      <c r="CD6" s="21">
        <f t="shared" si="9"/>
        <v>360.37</v>
      </c>
      <c r="CE6" s="21">
        <f t="shared" si="9"/>
        <v>351.67</v>
      </c>
      <c r="CF6" s="21">
        <f t="shared" si="9"/>
        <v>315.83999999999997</v>
      </c>
      <c r="CG6" s="21">
        <f t="shared" si="9"/>
        <v>283.3</v>
      </c>
      <c r="CH6" s="21">
        <f t="shared" si="9"/>
        <v>289.81</v>
      </c>
      <c r="CI6" s="21">
        <f t="shared" si="9"/>
        <v>301.54000000000002</v>
      </c>
      <c r="CJ6" s="21">
        <f t="shared" si="9"/>
        <v>311.73</v>
      </c>
      <c r="CK6" s="21">
        <f t="shared" si="9"/>
        <v>326.49</v>
      </c>
      <c r="CL6" s="20" t="str">
        <f>IF(CL7="","",IF(CL7="-","【-】","【"&amp;SUBSTITUTE(TEXT(CL7,"#,##0.00"),"-","△")&amp;"】"))</f>
        <v>【307.86】</v>
      </c>
      <c r="CM6" s="21">
        <f>IF(CM7="",NA(),CM7)</f>
        <v>45.5</v>
      </c>
      <c r="CN6" s="21">
        <f t="shared" ref="CN6:CV6" si="10">IF(CN7="",NA(),CN7)</f>
        <v>48.09</v>
      </c>
      <c r="CO6" s="21">
        <f t="shared" si="10"/>
        <v>47.69</v>
      </c>
      <c r="CP6" s="21">
        <f t="shared" si="10"/>
        <v>49.09</v>
      </c>
      <c r="CQ6" s="21">
        <f t="shared" si="10"/>
        <v>49.09</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95.69</v>
      </c>
      <c r="CZ6" s="21">
        <f t="shared" si="11"/>
        <v>95.69</v>
      </c>
      <c r="DA6" s="21">
        <f t="shared" si="11"/>
        <v>95.69</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413461</v>
      </c>
      <c r="D7" s="23">
        <v>47</v>
      </c>
      <c r="E7" s="23">
        <v>18</v>
      </c>
      <c r="F7" s="23">
        <v>0</v>
      </c>
      <c r="G7" s="23">
        <v>0</v>
      </c>
      <c r="H7" s="23" t="s">
        <v>99</v>
      </c>
      <c r="I7" s="23" t="s">
        <v>100</v>
      </c>
      <c r="J7" s="23" t="s">
        <v>101</v>
      </c>
      <c r="K7" s="23" t="s">
        <v>102</v>
      </c>
      <c r="L7" s="23" t="s">
        <v>103</v>
      </c>
      <c r="M7" s="23" t="s">
        <v>104</v>
      </c>
      <c r="N7" s="24" t="s">
        <v>105</v>
      </c>
      <c r="O7" s="24" t="s">
        <v>106</v>
      </c>
      <c r="P7" s="24">
        <v>14.96</v>
      </c>
      <c r="Q7" s="24">
        <v>100</v>
      </c>
      <c r="R7" s="24">
        <v>3850</v>
      </c>
      <c r="S7" s="24">
        <v>25759</v>
      </c>
      <c r="T7" s="24">
        <v>51.92</v>
      </c>
      <c r="U7" s="24">
        <v>496.13</v>
      </c>
      <c r="V7" s="24">
        <v>3848</v>
      </c>
      <c r="W7" s="24">
        <v>0.68</v>
      </c>
      <c r="X7" s="24">
        <v>5658.82</v>
      </c>
      <c r="Y7" s="24">
        <v>99.59</v>
      </c>
      <c r="Z7" s="24">
        <v>102.85</v>
      </c>
      <c r="AA7" s="24">
        <v>103.17</v>
      </c>
      <c r="AB7" s="24">
        <v>92.69</v>
      </c>
      <c r="AC7" s="24">
        <v>96.42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54.57</v>
      </c>
      <c r="BK7" s="24">
        <v>421.25</v>
      </c>
      <c r="BL7" s="24">
        <v>398.42</v>
      </c>
      <c r="BM7" s="24">
        <v>393.35</v>
      </c>
      <c r="BN7" s="24">
        <v>397.03</v>
      </c>
      <c r="BO7" s="24">
        <v>424.95</v>
      </c>
      <c r="BP7" s="24">
        <v>349.83</v>
      </c>
      <c r="BQ7" s="24">
        <v>49.54</v>
      </c>
      <c r="BR7" s="24">
        <v>53.58</v>
      </c>
      <c r="BS7" s="24">
        <v>51.82</v>
      </c>
      <c r="BT7" s="24">
        <v>50.83</v>
      </c>
      <c r="BU7" s="24">
        <v>53.33</v>
      </c>
      <c r="BV7" s="24">
        <v>53.23</v>
      </c>
      <c r="BW7" s="24">
        <v>50.7</v>
      </c>
      <c r="BX7" s="24">
        <v>48.13</v>
      </c>
      <c r="BY7" s="24">
        <v>46.58</v>
      </c>
      <c r="BZ7" s="24">
        <v>41.67</v>
      </c>
      <c r="CA7" s="24">
        <v>53.65</v>
      </c>
      <c r="CB7" s="24">
        <v>380.41</v>
      </c>
      <c r="CC7" s="24">
        <v>348</v>
      </c>
      <c r="CD7" s="24">
        <v>360.37</v>
      </c>
      <c r="CE7" s="24">
        <v>351.67</v>
      </c>
      <c r="CF7" s="24">
        <v>315.83999999999997</v>
      </c>
      <c r="CG7" s="24">
        <v>283.3</v>
      </c>
      <c r="CH7" s="24">
        <v>289.81</v>
      </c>
      <c r="CI7" s="24">
        <v>301.54000000000002</v>
      </c>
      <c r="CJ7" s="24">
        <v>311.73</v>
      </c>
      <c r="CK7" s="24">
        <v>326.49</v>
      </c>
      <c r="CL7" s="24">
        <v>307.86</v>
      </c>
      <c r="CM7" s="24">
        <v>45.5</v>
      </c>
      <c r="CN7" s="24">
        <v>48.09</v>
      </c>
      <c r="CO7" s="24">
        <v>47.69</v>
      </c>
      <c r="CP7" s="24">
        <v>49.09</v>
      </c>
      <c r="CQ7" s="24">
        <v>49.09</v>
      </c>
      <c r="CR7" s="24">
        <v>55.96</v>
      </c>
      <c r="CS7" s="24">
        <v>56.45</v>
      </c>
      <c r="CT7" s="24">
        <v>58.26</v>
      </c>
      <c r="CU7" s="24">
        <v>56.76</v>
      </c>
      <c r="CV7" s="24">
        <v>58.02</v>
      </c>
      <c r="CW7" s="24">
        <v>54.61</v>
      </c>
      <c r="CX7" s="24">
        <v>100</v>
      </c>
      <c r="CY7" s="24">
        <v>95.69</v>
      </c>
      <c r="CZ7" s="24">
        <v>95.69</v>
      </c>
      <c r="DA7" s="24">
        <v>95.69</v>
      </c>
      <c r="DB7" s="24">
        <v>100</v>
      </c>
      <c r="DC7" s="24">
        <v>60.12</v>
      </c>
      <c r="DD7" s="24">
        <v>54.99</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2025-01-24T07:41:18Z</dcterms:created>
  <dcterms:modified xsi:type="dcterms:W3CDTF">2025-01-31T04:45:40Z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