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3\共有フォルダ\下水道課\管理担当\■佐賀県、協会等調査、アンケート\【02】 県市町村課\公営企業関連\公営企業　経営比較分析表\R4\14_みやき町\"/>
    </mc:Choice>
  </mc:AlternateContent>
  <workbookProtection workbookAlgorithmName="SHA-512" workbookHashValue="GmUiV7Nx64c9WG25RhDGS8cl/ca705Bv739/Cnks7V6meLSKcc93/XkSbeeNWdT+44DEwKqVY+IanxLP+AEaVQ==" workbookSaltValue="px6PemgjKA3yqcDq81Wt8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<sst xmlns="http://schemas.openxmlformats.org/spreadsheetml/2006/main" count="236" uniqueCount="120">
  <si>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</si>
  <si>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</si>
  <si>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</si>
  <si>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</si>
  <si>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</si>
  <si>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</si>
  <si>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</si>
  <si>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</si>
  <si>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</si>
  <si>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</si>
  <si>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</si>
  <si>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</si>
  <si>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</si>
  <si>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</si>
  <si>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</si>
  <si>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</si>
  <si>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</si>
  <si>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</si>
  <si>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</si>
  <si>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</si>
  <si>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</si>
  <si>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</si>
  <si>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</si>
  <si>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</si>
  <si>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</si>
  <si>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</si>
  <si>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</si>
  <si>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</si>
  <si>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</si>
  <si>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</si>
  <si>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</si>
  <si>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</si>
  <si>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</si>
  <si>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</si>
  <si>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</si>
  <si>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</si>
  <si>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</si>
  <si>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</si>
  <si>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</si>
  <si>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</si>
  <si>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</si>
  <si>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</si>
  <si>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</si>
  <si>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</si>
  <si>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</si>
  <si>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</si>
  <si>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</si>
  <si>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</si>
  <si>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</si>
  <si>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</si>
  <si>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</si>
  <si>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</si>
  <si>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</si>
  <si>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</si>
  <si>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</si>
  <si>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</si>
  <si>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</si>
  <si>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</si>
  <si>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</si>
  <si>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</si>
  <si>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</si>
  <si>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</si>
  <si>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</si>
  <si>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</si>
  <si>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</si>
  <si>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</si>
  <si>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</si>
  <si>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</si>
  <si>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</si>
  <si>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</si>
  <si>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</si>
  <si>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</si>
  <si>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</si>
  <si>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</si>
  <si>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</si>
  <si>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</si>
  <si>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</si>
  <si>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</si>
  <si>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</si>
  <si>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</si>
  <si>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</si>
  <si>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</si>
  <si>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</si>
  <si>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</si>
  <si>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</si>
  <si>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</si>
  <si>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</si>
  <si>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</si>
  <si>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</si>
  <si>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</si>
  <si>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</si>
  <si>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</si>
  <si>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</si>
  <si>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</si>
  <si>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</si>
  <si>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</si>
  <si>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</si>
  <si>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</si>
  <si>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みやき町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</si>
  <si>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</si>
  <si>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</si>
  <si>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</si>
  <si>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</si>
  <si>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</si>
  <si>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</si>
  <si>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</si>
  <si>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</si>
  <si>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</si>
  <si>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</si>
  <si>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</si>
  <si>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</si>
  <si>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</si>
  <si>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</si>
  <si>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</si>
  <si>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</si>
  <si>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</si>
  <si>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</si>
  <si>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供用開始17年目を迎え処理区域・処理人口は年々拡大し収益も上がってきているものの、建設費に係る償還金も増大している。償還金の財源としては使用料のほか、交付税措置相当分の一般会計からの繰入金を充てているが、赤字補填としての繰入金の増加も想定される。
　経営の安定化には収入（使用料）の確保が重要事項であり、未接続者への加入啓発に努力する一方、料金見直しを含めた収入確保及び効率的な支出に努める必要がある。
　また、使用料以外の収入として太陽光発電による収入があるが、その他の収入源について汚泥の活用等検討する必要がある。
　今後、令和6年4月より公営企業会計へ移行する予定であり、適正な料金収入の実現に向けた取り組みを実施する。</t>
    <rPh sb="105" eb="107">
      <t>ホテン</t>
    </rPh>
    <rPh sb="173" eb="175">
      <t>ミナオ</t>
    </rPh>
    <phoneticPr fontId="4"/>
  </si>
  <si>
    <r>
      <rPr>
        <sz val="8"/>
        <color theme="1"/>
        <rFont val="ＭＳ ゴシック"/>
        <family val="3"/>
        <charset val="128"/>
      </rPr>
      <t>本町の公共下水道事業は、令和3年度に全体計画の見直しをし、全体計画面積を339.0haとし令和7年度に整備を完了する計画である。
令和4年度末にお</t>
    </r>
    <r>
      <rPr>
        <sz val="8"/>
        <rFont val="ＭＳ ゴシック"/>
        <family val="3"/>
        <charset val="128"/>
      </rPr>
      <t>いて231.1haを整備しており、整備率は68.2%</t>
    </r>
    <r>
      <rPr>
        <sz val="8"/>
        <color theme="1"/>
        <rFont val="ＭＳ ゴシック"/>
        <family val="3"/>
        <charset val="128"/>
      </rPr>
      <t>である。
平成18年6月から供用開始しており、処理区域・処理人口が拡大している。</t>
    </r>
    <r>
      <rPr>
        <sz val="6"/>
        <color theme="1"/>
        <rFont val="ＭＳ ゴシック"/>
        <family val="3"/>
        <charset val="128"/>
      </rPr>
      <t xml:space="preserve">
</t>
    </r>
    <r>
      <rPr>
        <sz val="8"/>
        <color theme="1"/>
        <rFont val="ＭＳ ゴシック"/>
        <family val="3"/>
        <charset val="128"/>
      </rPr>
      <t>①収益的収支率について</t>
    </r>
    <r>
      <rPr>
        <sz val="6"/>
        <color theme="1"/>
        <rFont val="ＭＳ ゴシック"/>
        <family val="3"/>
        <charset val="128"/>
      </rPr>
      <t xml:space="preserve">
  使用料収入は使用者が増えた事により増加したが、総支出も維持管理工事費、委託料、需用費等で増加した。他会計繰入金の基準内繰入額増加に伴い前年比より上昇した。
　汚水処理整備済み地区の未接続者対策や新たな整備地区の早期接続の啓発や使用料の見直しを行い、他会計繰入金に頼らない経営安定化に向けた収益の増加を図る必要がある。
</t>
    </r>
    <r>
      <rPr>
        <sz val="8"/>
        <color theme="1"/>
        <rFont val="ＭＳ ゴシック"/>
        <family val="3"/>
        <charset val="128"/>
      </rPr>
      <t>⑤経費回収率について</t>
    </r>
    <r>
      <rPr>
        <sz val="6"/>
        <color theme="1"/>
        <rFont val="ＭＳ ゴシック"/>
        <family val="3"/>
        <charset val="128"/>
      </rPr>
      <t xml:space="preserve">
</t>
    </r>
    <r>
      <rPr>
        <sz val="6"/>
        <rFont val="ＭＳ ゴシック"/>
        <family val="3"/>
        <charset val="128"/>
      </rPr>
      <t>　令和4年度は、汚水処理量が増加したため、汚水処理費も増加している。今後は、令和６年４月よ</t>
    </r>
    <r>
      <rPr>
        <sz val="6"/>
        <color theme="1"/>
        <rFont val="ＭＳ ゴシック"/>
        <family val="3"/>
        <charset val="128"/>
      </rPr>
      <t xml:space="preserve">り公営企業会計へ移行する予定であり、それにより使用者へ経営状況や適正な使用料を示す事ができ、使用料の改定に向けた取り組みを行っていく。
</t>
    </r>
    <r>
      <rPr>
        <sz val="8"/>
        <color theme="1"/>
        <rFont val="ＭＳ ゴシック"/>
        <family val="3"/>
        <charset val="128"/>
      </rPr>
      <t>⑥汚水処理原価について</t>
    </r>
    <r>
      <rPr>
        <sz val="6"/>
        <color theme="1"/>
        <rFont val="ＭＳ ゴシック"/>
        <family val="3"/>
        <charset val="128"/>
      </rPr>
      <t xml:space="preserve">
　下水道事業工事により毎年使用者が増加していくため、汚水処理原価の基礎となる有収水量は増加していく。また処理水量もの増加に従い、定常的な維持管理費も増加する原価の大幅な増加を抑制するため、機器の修繕等を計画的に実施していき、この水準を維持していく。
</t>
    </r>
    <r>
      <rPr>
        <sz val="8"/>
        <color theme="1"/>
        <rFont val="ＭＳ ゴシック"/>
        <family val="3"/>
        <charset val="128"/>
      </rPr>
      <t>⑦施設使用率について</t>
    </r>
    <r>
      <rPr>
        <sz val="6"/>
        <color theme="1"/>
        <rFont val="ＭＳ ゴシック"/>
        <family val="3"/>
        <charset val="128"/>
      </rPr>
      <t xml:space="preserve">
　令和4年度末の処理場の処理能力は、令和4年度に処理場の第6系列稼働の為の電気・機械設備の工事を実施したため4,800㎥／日となっている。処理能力の向上により今回施設使用率が減少したが、使用者の増加に伴い処理水量も増加する事が見込まれる為、施設使用率は上昇していく。
</t>
    </r>
    <r>
      <rPr>
        <sz val="8"/>
        <color theme="1"/>
        <rFont val="ＭＳ ゴシック"/>
        <family val="3"/>
        <charset val="128"/>
      </rPr>
      <t>⑧水洗化率について</t>
    </r>
    <r>
      <rPr>
        <sz val="6"/>
        <color theme="1"/>
        <rFont val="ＭＳ ゴシック"/>
        <family val="3"/>
        <charset val="128"/>
      </rPr>
      <t xml:space="preserve">
　水洗化率は微増となっている。今後も新設工事を進めていくため水洗化率も上昇していく。
　平成17年3月の市町村合併により特定環境保全公共下水道事業との2事業を行っており、分析上経費を案分している。
　</t>
    </r>
    <rPh sb="12" eb="14">
      <t>レイワ</t>
    </rPh>
    <rPh sb="141" eb="144">
      <t>シュウエキテキ</t>
    </rPh>
    <rPh sb="144" eb="146">
      <t>シュウシ</t>
    </rPh>
    <rPh sb="146" eb="147">
      <t>リツ</t>
    </rPh>
    <rPh sb="160" eb="163">
      <t>シヨウシャ</t>
    </rPh>
    <rPh sb="198" eb="200">
      <t>ゾウカ</t>
    </rPh>
    <rPh sb="203" eb="204">
      <t>タ</t>
    </rPh>
    <rPh sb="204" eb="206">
      <t>カイケイ</t>
    </rPh>
    <rPh sb="206" eb="208">
      <t>クリイレ</t>
    </rPh>
    <rPh sb="208" eb="209">
      <t>キン</t>
    </rPh>
    <rPh sb="212" eb="213">
      <t>ナイ</t>
    </rPh>
    <rPh sb="215" eb="216">
      <t>ガク</t>
    </rPh>
    <rPh sb="216" eb="218">
      <t>ゾウカ</t>
    </rPh>
    <rPh sb="219" eb="220">
      <t>トモナ</t>
    </rPh>
    <rPh sb="221" eb="223">
      <t>ゼンネン</t>
    </rPh>
    <rPh sb="223" eb="224">
      <t>ヒ</t>
    </rPh>
    <rPh sb="226" eb="228">
      <t>ジョウショウ</t>
    </rPh>
    <rPh sb="267" eb="270">
      <t>シヨウリョウ</t>
    </rPh>
    <rPh sb="271" eb="273">
      <t>ミナオ</t>
    </rPh>
    <rPh sb="275" eb="276">
      <t>オコナ</t>
    </rPh>
    <rPh sb="314" eb="316">
      <t>ケイヒ</t>
    </rPh>
    <rPh sb="316" eb="318">
      <t>カイシュウ</t>
    </rPh>
    <rPh sb="318" eb="319">
      <t>リツ</t>
    </rPh>
    <rPh sb="325" eb="327">
      <t>レイワ</t>
    </rPh>
    <rPh sb="328" eb="330">
      <t>ネンド</t>
    </rPh>
    <rPh sb="338" eb="340">
      <t>ゾウカ</t>
    </rPh>
    <rPh sb="345" eb="347">
      <t>オスイ</t>
    </rPh>
    <rPh sb="347" eb="349">
      <t>ショリ</t>
    </rPh>
    <rPh sb="349" eb="350">
      <t>ヒ</t>
    </rPh>
    <rPh sb="351" eb="353">
      <t>ゾウカ</t>
    </rPh>
    <rPh sb="358" eb="360">
      <t>コンゴ</t>
    </rPh>
    <rPh sb="438" eb="440">
      <t>オスイ</t>
    </rPh>
    <rPh sb="440" eb="442">
      <t>ショリ</t>
    </rPh>
    <rPh sb="442" eb="444">
      <t>ゲンカ</t>
    </rPh>
    <rPh sb="450" eb="453">
      <t>ゲスイドウ</t>
    </rPh>
    <rPh sb="453" eb="455">
      <t>ジギョウ</t>
    </rPh>
    <rPh sb="455" eb="457">
      <t>コウジ</t>
    </rPh>
    <rPh sb="460" eb="462">
      <t>マイトシ</t>
    </rPh>
    <rPh sb="462" eb="465">
      <t>シヨウシャ</t>
    </rPh>
    <rPh sb="466" eb="468">
      <t>ゾウカ</t>
    </rPh>
    <rPh sb="475" eb="477">
      <t>オスイ</t>
    </rPh>
    <rPh sb="477" eb="479">
      <t>ショリ</t>
    </rPh>
    <rPh sb="479" eb="481">
      <t>ゲンカ</t>
    </rPh>
    <rPh sb="482" eb="484">
      <t>キソ</t>
    </rPh>
    <rPh sb="492" eb="494">
      <t>ゾウカ</t>
    </rPh>
    <rPh sb="501" eb="503">
      <t>ショリ</t>
    </rPh>
    <rPh sb="503" eb="505">
      <t>スイリョウ</t>
    </rPh>
    <rPh sb="513" eb="515">
      <t>テイジョウ</t>
    </rPh>
    <rPh sb="515" eb="516">
      <t>テキ</t>
    </rPh>
    <rPh sb="517" eb="519">
      <t>イジ</t>
    </rPh>
    <rPh sb="519" eb="522">
      <t>カンリヒ</t>
    </rPh>
    <rPh sb="523" eb="525">
      <t>ゾウカ</t>
    </rPh>
    <rPh sb="527" eb="529">
      <t>ゲンカ</t>
    </rPh>
    <rPh sb="530" eb="532">
      <t>オオハバ</t>
    </rPh>
    <rPh sb="533" eb="535">
      <t>ゾウカ</t>
    </rPh>
    <rPh sb="536" eb="538">
      <t>ヨクセイ</t>
    </rPh>
    <rPh sb="543" eb="545">
      <t>キキ</t>
    </rPh>
    <rPh sb="546" eb="548">
      <t>シュウゼン</t>
    </rPh>
    <rPh sb="548" eb="549">
      <t>ナド</t>
    </rPh>
    <rPh sb="550" eb="552">
      <t>ケイカク</t>
    </rPh>
    <rPh sb="552" eb="553">
      <t>テキ</t>
    </rPh>
    <rPh sb="554" eb="556">
      <t>ジッシ</t>
    </rPh>
    <rPh sb="563" eb="565">
      <t>スイジュン</t>
    </rPh>
    <rPh sb="566" eb="568">
      <t>イジ</t>
    </rPh>
    <rPh sb="575" eb="577">
      <t>シセツ</t>
    </rPh>
    <rPh sb="577" eb="579">
      <t>シヨウ</t>
    </rPh>
    <rPh sb="579" eb="580">
      <t>リツ</t>
    </rPh>
    <rPh sb="586" eb="588">
      <t>レイワ</t>
    </rPh>
    <rPh sb="589" eb="591">
      <t>ネンド</t>
    </rPh>
    <rPh sb="591" eb="592">
      <t>マツ</t>
    </rPh>
    <rPh sb="593" eb="596">
      <t>ショリジョウ</t>
    </rPh>
    <rPh sb="597" eb="599">
      <t>ショリ</t>
    </rPh>
    <rPh sb="599" eb="601">
      <t>ノウリョク</t>
    </rPh>
    <rPh sb="654" eb="656">
      <t>ショリ</t>
    </rPh>
    <rPh sb="656" eb="658">
      <t>ノウリョク</t>
    </rPh>
    <rPh sb="659" eb="661">
      <t>コウジョウ</t>
    </rPh>
    <rPh sb="664" eb="666">
      <t>コンカイ</t>
    </rPh>
    <rPh sb="672" eb="674">
      <t>ゲンショウ</t>
    </rPh>
    <rPh sb="678" eb="681">
      <t>シヨウシャ</t>
    </rPh>
    <rPh sb="682" eb="684">
      <t>ゾウカ</t>
    </rPh>
    <rPh sb="685" eb="686">
      <t>トモナ</t>
    </rPh>
    <rPh sb="687" eb="689">
      <t>ショリ</t>
    </rPh>
    <rPh sb="689" eb="691">
      <t>スイリョウ</t>
    </rPh>
    <rPh sb="692" eb="694">
      <t>ゾウカ</t>
    </rPh>
    <rPh sb="696" eb="697">
      <t>コト</t>
    </rPh>
    <rPh sb="698" eb="700">
      <t>ミコ</t>
    </rPh>
    <rPh sb="703" eb="704">
      <t>タメ</t>
    </rPh>
    <rPh sb="705" eb="707">
      <t>シセツ</t>
    </rPh>
    <rPh sb="707" eb="709">
      <t>シヨウ</t>
    </rPh>
    <rPh sb="709" eb="710">
      <t>リツ</t>
    </rPh>
    <rPh sb="711" eb="713">
      <t>ジョウショウ</t>
    </rPh>
    <rPh sb="720" eb="723">
      <t>スイセンカ</t>
    </rPh>
    <rPh sb="723" eb="724">
      <t>リツ</t>
    </rPh>
    <rPh sb="735" eb="737">
      <t>ビゾウ</t>
    </rPh>
    <rPh sb="744" eb="746">
      <t>コンゴ</t>
    </rPh>
    <rPh sb="747" eb="749">
      <t>シンセツ</t>
    </rPh>
    <rPh sb="749" eb="751">
      <t>コウジ</t>
    </rPh>
    <rPh sb="752" eb="753">
      <t>スス</t>
    </rPh>
    <rPh sb="759" eb="762">
      <t>スイセンカ</t>
    </rPh>
    <rPh sb="762" eb="763">
      <t>リツ</t>
    </rPh>
    <rPh sb="764" eb="766">
      <t>ジョウショウ</t>
    </rPh>
    <rPh sb="810" eb="811">
      <t>オコナ</t>
    </rPh>
    <phoneticPr fontId="4"/>
  </si>
  <si>
    <t>平成18年の供用開始から17年目であり老朽化対策については実施していないが、処理施設のポンプ等の機器については、定期的にオーバーホール等の修繕を行っている。
　今後はストックマネジメント計画（簡易版）に基づき管渠や処理場施設の機器類について、定期的な点検や調査を実施し、大規模な改修に陥らないように計画的な修繕を行っていき、安定した経営を継続していく。また、ストックマネジメント計画（簡易版）についても公営企業会計適用後、見直しを行う予定である。</t>
    <rPh sb="189" eb="191">
      <t>ケイカク</t>
    </rPh>
    <rPh sb="192" eb="195">
      <t>カンイバン</t>
    </rPh>
    <rPh sb="201" eb="203">
      <t>コウエイ</t>
    </rPh>
    <rPh sb="203" eb="205">
      <t>キギョウ</t>
    </rPh>
    <rPh sb="205" eb="207">
      <t>カイケイ</t>
    </rPh>
    <rPh sb="207" eb="209">
      <t>テキヨウ</t>
    </rPh>
    <rPh sb="209" eb="210">
      <t>ゴ</t>
    </rPh>
    <rPh sb="211" eb="213">
      <t>ミナオ</t>
    </rPh>
    <rPh sb="215" eb="216">
      <t>オコナ</t>
    </rPh>
    <rPh sb="217" eb="21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</si>
</sst>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color theme="1"/>
      <name val="ＭＳ ゴシック"/>
      <family val="3"/>
      <charset val="128"/>
    </font>
    <font>
      <sz val="8"/>
      <color theme="1"/>
      <name val="ＭＳ ゴシック"/>
      <family val="3"/>
      <charset val="128"/>
    </font>
    <font>
      <sz val="8"/>
      <name val="ＭＳ ゴシック"/>
      <family val="3"/>
      <charset val="128"/>
    </font>
    <font>
      <sz val="10"/>
      <color theme="1"/>
      <name val="ＭＳ ゴシック"/>
      <family val="3"/>
      <charset val="128"/>
    </font>
    <font>
      <sz val="6"/>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30-4C16-8BF1-3BBE40ED66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0.18</c:v>
                </c:pt>
                <c:pt idx="2">
                  <c:v>0.06</c:v>
                </c:pt>
                <c:pt idx="3">
                  <c:v>0.14000000000000001</c:v>
                </c:pt>
                <c:pt idx="4">
                  <c:v>0.08</c:v>
                </c:pt>
              </c:numCache>
            </c:numRef>
          </c:val>
          <c:smooth val="0"/>
          <c:extLst>
            <c:ext xmlns:c16="http://schemas.microsoft.com/office/drawing/2014/chart" uri="{C3380CC4-5D6E-409C-BE32-E72D297353CC}">
              <c16:uniqueId val="{00000001-9430-4C16-8BF1-3BBE40ED66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39.28</c:v>
                </c:pt>
                <c:pt idx="1">
                  <c:v>43.53</c:v>
                </c:pt>
                <c:pt idx="2">
                  <c:v>48.78</c:v>
                </c:pt>
                <c:pt idx="3">
                  <c:v>42.03</c:v>
                </c:pt>
                <c:pt idx="4">
                  <c:v>35.020000000000003</c:v>
                </c:pt>
              </c:numCache>
            </c:numRef>
          </c:val>
          <c:extLst>
            <c:ext xmlns:c16="http://schemas.microsoft.com/office/drawing/2014/chart" uri="{C3380CC4-5D6E-409C-BE32-E72D297353CC}">
              <c16:uniqueId val="{00000000-1962-4031-B874-03CCA80B4D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45.44</c:v>
                </c:pt>
                <c:pt idx="1">
                  <c:v>47.28</c:v>
                </c:pt>
                <c:pt idx="2">
                  <c:v>44.83</c:v>
                </c:pt>
                <c:pt idx="3">
                  <c:v>51.42</c:v>
                </c:pt>
                <c:pt idx="4">
                  <c:v>48.95</c:v>
                </c:pt>
              </c:numCache>
            </c:numRef>
          </c:val>
          <c:smooth val="0"/>
          <c:extLst>
            <c:ext xmlns:c16="http://schemas.microsoft.com/office/drawing/2014/chart" uri="{C3380CC4-5D6E-409C-BE32-E72D297353CC}">
              <c16:uniqueId val="{00000001-1962-4031-B874-03CCA80B4D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73.5</c:v>
                </c:pt>
                <c:pt idx="1">
                  <c:v>74.260000000000005</c:v>
                </c:pt>
                <c:pt idx="2">
                  <c:v>80.290000000000006</c:v>
                </c:pt>
                <c:pt idx="3">
                  <c:v>82.22</c:v>
                </c:pt>
                <c:pt idx="4">
                  <c:v>83.63</c:v>
                </c:pt>
              </c:numCache>
            </c:numRef>
          </c:val>
          <c:extLst>
            <c:ext xmlns:c16="http://schemas.microsoft.com/office/drawing/2014/chart" uri="{C3380CC4-5D6E-409C-BE32-E72D297353CC}">
              <c16:uniqueId val="{00000000-2DDB-4626-8E86-A951DFD1DE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65.97</c:v>
                </c:pt>
                <c:pt idx="1">
                  <c:v>64.7</c:v>
                </c:pt>
                <c:pt idx="2">
                  <c:v>60.57</c:v>
                </c:pt>
                <c:pt idx="3">
                  <c:v>81.34</c:v>
                </c:pt>
                <c:pt idx="4">
                  <c:v>81.14</c:v>
                </c:pt>
              </c:numCache>
            </c:numRef>
          </c:val>
          <c:smooth val="0"/>
          <c:extLst>
            <c:ext xmlns:c16="http://schemas.microsoft.com/office/drawing/2014/chart" uri="{C3380CC4-5D6E-409C-BE32-E72D297353CC}">
              <c16:uniqueId val="{00000001-2DDB-4626-8E86-A951DFD1DE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89.6</c:v>
                </c:pt>
                <c:pt idx="1">
                  <c:v>82.56</c:v>
                </c:pt>
                <c:pt idx="2">
                  <c:v>84.41</c:v>
                </c:pt>
                <c:pt idx="3">
                  <c:v>88.28</c:v>
                </c:pt>
                <c:pt idx="4">
                  <c:v>98.89</c:v>
                </c:pt>
              </c:numCache>
            </c:numRef>
          </c:val>
          <c:extLst>
            <c:ext xmlns:c16="http://schemas.microsoft.com/office/drawing/2014/chart" uri="{C3380CC4-5D6E-409C-BE32-E72D297353CC}">
              <c16:uniqueId val="{00000000-0E54-45A2-982A-1205ECE34B6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4-45A2-982A-1205ECE34B6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D-479E-80AE-2C6817FB2A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D-479E-80AE-2C6817FB2A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23-4E3E-B171-D4E12DD3B2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23-4E3E-B171-D4E12DD3B2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5E-4D91-8641-20EDDB4656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5E-4D91-8641-20EDDB4656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91-4AA7-829C-9E177F13EBE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91-4AA7-829C-9E177F13EBE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640.72</c:v>
                </c:pt>
                <c:pt idx="1">
                  <c:v>1247.46</c:v>
                </c:pt>
                <c:pt idx="2">
                  <c:v>1272.22</c:v>
                </c:pt>
                <c:pt idx="3" formatCode="#,##0.00;&quot;△&quot;#,##0.00">
                  <c:v>0</c:v>
                </c:pt>
                <c:pt idx="4">
                  <c:v>1195.75</c:v>
                </c:pt>
              </c:numCache>
            </c:numRef>
          </c:val>
          <c:extLst>
            <c:ext xmlns:c16="http://schemas.microsoft.com/office/drawing/2014/chart" uri="{C3380CC4-5D6E-409C-BE32-E72D297353CC}">
              <c16:uniqueId val="{00000000-6B7D-43DC-A6FB-9BBFB0F91B9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722.53</c:v>
                </c:pt>
                <c:pt idx="1">
                  <c:v>933.3</c:v>
                </c:pt>
                <c:pt idx="2">
                  <c:v>1575.64</c:v>
                </c:pt>
                <c:pt idx="3">
                  <c:v>1102.01</c:v>
                </c:pt>
                <c:pt idx="4">
                  <c:v>987.36</c:v>
                </c:pt>
              </c:numCache>
            </c:numRef>
          </c:val>
          <c:smooth val="0"/>
          <c:extLst>
            <c:ext xmlns:c16="http://schemas.microsoft.com/office/drawing/2014/chart" uri="{C3380CC4-5D6E-409C-BE32-E72D297353CC}">
              <c16:uniqueId val="{00000001-6B7D-43DC-A6FB-9BBFB0F91B9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83.86</c:v>
                </c:pt>
                <c:pt idx="1">
                  <c:v>85.28</c:v>
                </c:pt>
                <c:pt idx="2">
                  <c:v>75.63</c:v>
                </c:pt>
                <c:pt idx="3">
                  <c:v>86.43</c:v>
                </c:pt>
                <c:pt idx="4">
                  <c:v>85.83</c:v>
                </c:pt>
              </c:numCache>
            </c:numRef>
          </c:val>
          <c:extLst>
            <c:ext xmlns:c16="http://schemas.microsoft.com/office/drawing/2014/chart" uri="{C3380CC4-5D6E-409C-BE32-E72D297353CC}">
              <c16:uniqueId val="{00000000-9416-4EEB-AF20-22C258232B3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74.61</c:v>
                </c:pt>
                <c:pt idx="1">
                  <c:v>77.510000000000005</c:v>
                </c:pt>
                <c:pt idx="2">
                  <c:v>73.209999999999994</c:v>
                </c:pt>
                <c:pt idx="3">
                  <c:v>82.55</c:v>
                </c:pt>
                <c:pt idx="4">
                  <c:v>83.55</c:v>
                </c:pt>
              </c:numCache>
            </c:numRef>
          </c:val>
          <c:smooth val="0"/>
          <c:extLst>
            <c:ext xmlns:c16="http://schemas.microsoft.com/office/drawing/2014/chart" uri="{C3380CC4-5D6E-409C-BE32-E72D297353CC}">
              <c16:uniqueId val="{00000001-9416-4EEB-AF20-22C258232B3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192.9</c:v>
                </c:pt>
                <c:pt idx="1">
                  <c:v>192.45</c:v>
                </c:pt>
                <c:pt idx="2">
                  <c:v>211.41</c:v>
                </c:pt>
                <c:pt idx="3">
                  <c:v>189.67</c:v>
                </c:pt>
                <c:pt idx="4">
                  <c:v>198.98</c:v>
                </c:pt>
              </c:numCache>
            </c:numRef>
          </c:val>
          <c:extLst>
            <c:ext xmlns:c16="http://schemas.microsoft.com/office/drawing/2014/chart" uri="{C3380CC4-5D6E-409C-BE32-E72D297353CC}">
              <c16:uniqueId val="{00000000-0BAC-46D0-9DDE-7D01693819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233.5</c:v>
                </c:pt>
                <c:pt idx="1">
                  <c:v>221.95</c:v>
                </c:pt>
                <c:pt idx="2">
                  <c:v>229.52</c:v>
                </c:pt>
                <c:pt idx="3">
                  <c:v>188.38</c:v>
                </c:pt>
                <c:pt idx="4">
                  <c:v>185.98</c:v>
                </c:pt>
              </c:numCache>
            </c:numRef>
          </c:val>
          <c:smooth val="0"/>
          <c:extLst>
            <c:ext xmlns:c16="http://schemas.microsoft.com/office/drawing/2014/chart" uri="{C3380CC4-5D6E-409C-BE32-E72D297353CC}">
              <c16:uniqueId val="{00000001-0BAC-46D0-9DDE-7D01693819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H7" zoomScale="145" zoomScaleNormal="14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佐賀県　みやき町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46">
        <f>データ!S6</f>
        <v>25752</v>
      </c>
      <c r="AM8" s="46"/>
      <c r="AN8" s="46"/>
      <c r="AO8" s="46"/>
      <c r="AP8" s="46"/>
      <c r="AQ8" s="46"/>
      <c r="AR8" s="46"/>
      <c r="AS8" s="46"/>
      <c r="AT8" s="45">
        <f>データ!T6</f>
        <v>51.92</v>
      </c>
      <c r="AU8" s="45"/>
      <c r="AV8" s="45"/>
      <c r="AW8" s="45"/>
      <c r="AX8" s="45"/>
      <c r="AY8" s="45"/>
      <c r="AZ8" s="45"/>
      <c r="BA8" s="45"/>
      <c r="BB8" s="45">
        <f>データ!U6</f>
        <v>495.99</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27.4</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7043</v>
      </c>
      <c r="AM10" s="46"/>
      <c r="AN10" s="46"/>
      <c r="AO10" s="46"/>
      <c r="AP10" s="46"/>
      <c r="AQ10" s="46"/>
      <c r="AR10" s="46"/>
      <c r="AS10" s="46"/>
      <c r="AT10" s="45">
        <f>データ!W6</f>
        <v>2.31</v>
      </c>
      <c r="AU10" s="45"/>
      <c r="AV10" s="45"/>
      <c r="AW10" s="45"/>
      <c r="AX10" s="45"/>
      <c r="AY10" s="45"/>
      <c r="AZ10" s="45"/>
      <c r="BA10" s="45"/>
      <c r="BB10" s="45">
        <f>データ!X6</f>
        <v>3048.92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43</v>
      </c>
      <c r="O86" s="12" t="str">
        <f>データ!EO6</f>
        <v>【0.23】</v>
      </c>
    </row>
  </sheetData>
  <sheetProtection algorithmName="SHA-512" hashValue="6oGALVbygKETYm6a83gLDvvRsjPp+9Di6bI9g2O/jDL8kYbiWv7hRHEeQ3U9crVPC4aHm5AicI1sxxrqtXOE1A==" saltValue="JsvYRAKvgADcjss/ia3L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413461</v>
      </c>
      <c r="D6" s="19">
        <f t="shared" si="3"/>
        <v>47</v>
      </c>
      <c r="E6" s="19">
        <f t="shared" si="3"/>
        <v>17</v>
      </c>
      <c r="F6" s="19">
        <f t="shared" si="3"/>
        <v>1</v>
      </c>
      <c r="G6" s="19">
        <f t="shared" si="3"/>
        <v>0</v>
      </c>
      <c r="H6" s="19" t="str">
        <f t="shared" si="3"/>
        <v>佐賀県　みやき町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27.4</v>
      </c>
      <c r="Q6" s="20">
        <f t="shared" si="3"/>
        <v>100</v>
      </c>
      <c r="R6" s="20">
        <f t="shared" si="3"/>
        <v>3850</v>
      </c>
      <c r="S6" s="20">
        <f t="shared" si="3"/>
        <v>25752</v>
      </c>
      <c r="T6" s="20">
        <f t="shared" si="3"/>
        <v>51.92</v>
      </c>
      <c r="U6" s="20">
        <f t="shared" si="3"/>
        <v>495.99</v>
      </c>
      <c r="V6" s="20">
        <f t="shared" si="3"/>
        <v>7043</v>
      </c>
      <c r="W6" s="20">
        <f t="shared" si="3"/>
        <v>2.31</v>
      </c>
      <c r="X6" s="20">
        <f t="shared" si="3"/>
        <v>3048.92</v>
      </c>
      <c r="Y6" s="21">
        <f>IF(Y7="",NA(),Y7)</f>
        <v>89.6</v>
      </c>
      <c r="Z6" s="21">
        <f t="shared" ref="Z6:AH6" si="4">IF(Z7="",NA(),Z7)</f>
        <v>82.56</v>
      </c>
      <c r="AA6" s="21">
        <f t="shared" si="4"/>
        <v>84.41</v>
      </c>
      <c r="AB6" s="21">
        <f t="shared" si="4"/>
        <v>88.28</v>
      </c>
      <c r="AC6" s="21">
        <f t="shared" si="4"/>
        <v>98.89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640.72</v>
      </c>
      <c r="BG6" s="21">
        <f t="shared" ref="BG6:BO6" si="7">IF(BG7="",NA(),BG7)</f>
        <v>1247.46</v>
      </c>
      <c r="BH6" s="21">
        <f t="shared" si="7"/>
        <v>1272.22</v>
      </c>
      <c r="BI6" s="20">
        <f t="shared" si="7"/>
        <v>0</v>
      </c>
      <c r="BJ6" s="21">
        <f t="shared" si="7"/>
        <v>1195.75</v>
      </c>
      <c r="BK6" s="21">
        <f t="shared" si="7"/>
        <v>722.53</v>
      </c>
      <c r="BL6" s="21">
        <f t="shared" si="7"/>
        <v>933.3</v>
      </c>
      <c r="BM6" s="21">
        <f t="shared" si="7"/>
        <v>1575.64</v>
      </c>
      <c r="BN6" s="21">
        <f t="shared" si="7"/>
        <v>1102.01</v>
      </c>
      <c r="BO6" s="21">
        <f t="shared" si="7"/>
        <v>987.36</v>
      </c>
      <c r="BP6" s="20" t="str">
        <f>IF(BP7="","",IF(BP7="-","【-】","【"&amp;SUBSTITUTE(TEXT(BP7,"#,##0.00"),"-","△")&amp;"】"))</f>
        <v>【652.82】</v>
      </c>
      <c r="BQ6" s="21">
        <f>IF(BQ7="",NA(),BQ7)</f>
        <v>83.86</v>
      </c>
      <c r="BR6" s="21">
        <f t="shared" ref="BR6:BZ6" si="8">IF(BR7="",NA(),BR7)</f>
        <v>85.28</v>
      </c>
      <c r="BS6" s="21">
        <f t="shared" si="8"/>
        <v>75.63</v>
      </c>
      <c r="BT6" s="21">
        <f t="shared" si="8"/>
        <v>86.43</v>
      </c>
      <c r="BU6" s="21">
        <f t="shared" si="8"/>
        <v>85.83</v>
      </c>
      <c r="BV6" s="21">
        <f t="shared" si="8"/>
        <v>74.61</v>
      </c>
      <c r="BW6" s="21">
        <f t="shared" si="8"/>
        <v>77.510000000000005</v>
      </c>
      <c r="BX6" s="21">
        <f t="shared" si="8"/>
        <v>73.209999999999994</v>
      </c>
      <c r="BY6" s="21">
        <f t="shared" si="8"/>
        <v>82.55</v>
      </c>
      <c r="BZ6" s="21">
        <f t="shared" si="8"/>
        <v>83.55</v>
      </c>
      <c r="CA6" s="20" t="str">
        <f>IF(CA7="","",IF(CA7="-","【-】","【"&amp;SUBSTITUTE(TEXT(CA7,"#,##0.00"),"-","△")&amp;"】"))</f>
        <v>【97.61】</v>
      </c>
      <c r="CB6" s="21">
        <f>IF(CB7="",NA(),CB7)</f>
        <v>192.9</v>
      </c>
      <c r="CC6" s="21">
        <f t="shared" ref="CC6:CK6" si="9">IF(CC7="",NA(),CC7)</f>
        <v>192.45</v>
      </c>
      <c r="CD6" s="21">
        <f t="shared" si="9"/>
        <v>211.41</v>
      </c>
      <c r="CE6" s="21">
        <f t="shared" si="9"/>
        <v>189.67</v>
      </c>
      <c r="CF6" s="21">
        <f t="shared" si="9"/>
        <v>198.98</v>
      </c>
      <c r="CG6" s="21">
        <f t="shared" si="9"/>
        <v>233.5</v>
      </c>
      <c r="CH6" s="21">
        <f t="shared" si="9"/>
        <v>221.95</v>
      </c>
      <c r="CI6" s="21">
        <f t="shared" si="9"/>
        <v>229.52</v>
      </c>
      <c r="CJ6" s="21">
        <f t="shared" si="9"/>
        <v>188.38</v>
      </c>
      <c r="CK6" s="21">
        <f t="shared" si="9"/>
        <v>185.98</v>
      </c>
      <c r="CL6" s="20" t="str">
        <f>IF(CL7="","",IF(CL7="-","【-】","【"&amp;SUBSTITUTE(TEXT(CL7,"#,##0.00"),"-","△")&amp;"】"))</f>
        <v>【138.29】</v>
      </c>
      <c r="CM6" s="21">
        <f>IF(CM7="",NA(),CM7)</f>
        <v>39.28</v>
      </c>
      <c r="CN6" s="21">
        <f t="shared" ref="CN6:CV6" si="10">IF(CN7="",NA(),CN7)</f>
        <v>43.53</v>
      </c>
      <c r="CO6" s="21">
        <f t="shared" si="10"/>
        <v>48.78</v>
      </c>
      <c r="CP6" s="21">
        <f t="shared" si="10"/>
        <v>42.03</v>
      </c>
      <c r="CQ6" s="21">
        <f t="shared" si="10"/>
        <v>35.020000000000003</v>
      </c>
      <c r="CR6" s="21">
        <f t="shared" si="10"/>
        <v>45.44</v>
      </c>
      <c r="CS6" s="21">
        <f t="shared" si="10"/>
        <v>47.28</v>
      </c>
      <c r="CT6" s="21">
        <f t="shared" si="10"/>
        <v>44.83</v>
      </c>
      <c r="CU6" s="21">
        <f t="shared" si="10"/>
        <v>51.42</v>
      </c>
      <c r="CV6" s="21">
        <f t="shared" si="10"/>
        <v>48.95</v>
      </c>
      <c r="CW6" s="20" t="str">
        <f>IF(CW7="","",IF(CW7="-","【-】","【"&amp;SUBSTITUTE(TEXT(CW7,"#,##0.00"),"-","△")&amp;"】"))</f>
        <v>【59.10】</v>
      </c>
      <c r="CX6" s="21">
        <f>IF(CX7="",NA(),CX7)</f>
        <v>73.5</v>
      </c>
      <c r="CY6" s="21">
        <f t="shared" ref="CY6:DG6" si="11">IF(CY7="",NA(),CY7)</f>
        <v>74.260000000000005</v>
      </c>
      <c r="CZ6" s="21">
        <f t="shared" si="11"/>
        <v>80.290000000000006</v>
      </c>
      <c r="DA6" s="21">
        <f t="shared" si="11"/>
        <v>82.22</v>
      </c>
      <c r="DB6" s="21">
        <f t="shared" si="11"/>
        <v>83.63</v>
      </c>
      <c r="DC6" s="21">
        <f t="shared" si="11"/>
        <v>65.97</v>
      </c>
      <c r="DD6" s="21">
        <f t="shared" si="11"/>
        <v>64.7</v>
      </c>
      <c r="DE6" s="21">
        <f t="shared" si="11"/>
        <v>60.57</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0.18</v>
      </c>
      <c r="EL6" s="21">
        <f t="shared" si="14"/>
        <v>0.06</v>
      </c>
      <c r="EM6" s="21">
        <f t="shared" si="14"/>
        <v>0.14000000000000001</v>
      </c>
      <c r="EN6" s="21">
        <f t="shared" si="14"/>
        <v>0.08</v>
      </c>
      <c r="EO6" s="20" t="str">
        <f>IF(EO7="","",IF(EO7="-","【-】","【"&amp;SUBSTITUTE(TEXT(EO7,"#,##0.00"),"-","△")&amp;"】"))</f>
        <v>【0.23】</v>
      </c>
    </row>
    <row r="7" spans="1:145" s="22" customFormat="1" x14ac:dyDescent="0.15">
      <c r="A7" s="14"/>
      <c r="B7" s="23">
        <v>2022</v>
      </c>
      <c r="C7" s="23">
        <v>413461</v>
      </c>
      <c r="D7" s="23">
        <v>47</v>
      </c>
      <c r="E7" s="23">
        <v>17</v>
      </c>
      <c r="F7" s="23">
        <v>1</v>
      </c>
      <c r="G7" s="23">
        <v>0</v>
      </c>
      <c r="H7" s="23" t="s">
        <v>98</v>
      </c>
      <c r="I7" s="23" t="s">
        <v>99</v>
      </c>
      <c r="J7" s="23" t="s">
        <v>100</v>
      </c>
      <c r="K7" s="23" t="s">
        <v>101</v>
      </c>
      <c r="L7" s="23" t="s">
        <v>102</v>
      </c>
      <c r="M7" s="23" t="s">
        <v>103</v>
      </c>
      <c r="N7" s="24" t="s">
        <v>104</v>
      </c>
      <c r="O7" s="24" t="s">
        <v>105</v>
      </c>
      <c r="P7" s="24">
        <v>27.4</v>
      </c>
      <c r="Q7" s="24">
        <v>100</v>
      </c>
      <c r="R7" s="24">
        <v>3850</v>
      </c>
      <c r="S7" s="24">
        <v>25752</v>
      </c>
      <c r="T7" s="24">
        <v>51.92</v>
      </c>
      <c r="U7" s="24">
        <v>495.99</v>
      </c>
      <c r="V7" s="24">
        <v>7043</v>
      </c>
      <c r="W7" s="24">
        <v>2.31</v>
      </c>
      <c r="X7" s="24">
        <v>3048.92</v>
      </c>
      <c r="Y7" s="24">
        <v>89.6</v>
      </c>
      <c r="Z7" s="24">
        <v>82.56</v>
      </c>
      <c r="AA7" s="24">
        <v>84.41</v>
      </c>
      <c r="AB7" s="24">
        <v>88.28</v>
      </c>
      <c r="AC7" s="24">
        <v>98.89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640.72</v>
      </c>
      <c r="BG7" s="24">
        <v>1247.46</v>
      </c>
      <c r="BH7" s="24">
        <v>1272.22</v>
      </c>
      <c r="BI7" s="24">
        <v>0</v>
      </c>
      <c r="BJ7" s="24">
        <v>1195.75</v>
      </c>
      <c r="BK7" s="24">
        <v>722.53</v>
      </c>
      <c r="BL7" s="24">
        <v>933.3</v>
      </c>
      <c r="BM7" s="24">
        <v>1575.64</v>
      </c>
      <c r="BN7" s="24">
        <v>1102.01</v>
      </c>
      <c r="BO7" s="24">
        <v>987.36</v>
      </c>
      <c r="BP7" s="24">
        <v>652.82000000000005</v>
      </c>
      <c r="BQ7" s="24">
        <v>83.86</v>
      </c>
      <c r="BR7" s="24">
        <v>85.28</v>
      </c>
      <c r="BS7" s="24">
        <v>75.63</v>
      </c>
      <c r="BT7" s="24">
        <v>86.43</v>
      </c>
      <c r="BU7" s="24">
        <v>85.83</v>
      </c>
      <c r="BV7" s="24">
        <v>74.61</v>
      </c>
      <c r="BW7" s="24">
        <v>77.510000000000005</v>
      </c>
      <c r="BX7" s="24">
        <v>73.209999999999994</v>
      </c>
      <c r="BY7" s="24">
        <v>82.55</v>
      </c>
      <c r="BZ7" s="24">
        <v>83.55</v>
      </c>
      <c r="CA7" s="24">
        <v>97.61</v>
      </c>
      <c r="CB7" s="24">
        <v>192.9</v>
      </c>
      <c r="CC7" s="24">
        <v>192.45</v>
      </c>
      <c r="CD7" s="24">
        <v>211.41</v>
      </c>
      <c r="CE7" s="24">
        <v>189.67</v>
      </c>
      <c r="CF7" s="24">
        <v>198.98</v>
      </c>
      <c r="CG7" s="24">
        <v>233.5</v>
      </c>
      <c r="CH7" s="24">
        <v>221.95</v>
      </c>
      <c r="CI7" s="24">
        <v>229.52</v>
      </c>
      <c r="CJ7" s="24">
        <v>188.38</v>
      </c>
      <c r="CK7" s="24">
        <v>185.98</v>
      </c>
      <c r="CL7" s="24">
        <v>138.29</v>
      </c>
      <c r="CM7" s="24">
        <v>39.28</v>
      </c>
      <c r="CN7" s="24">
        <v>43.53</v>
      </c>
      <c r="CO7" s="24">
        <v>48.78</v>
      </c>
      <c r="CP7" s="24">
        <v>42.03</v>
      </c>
      <c r="CQ7" s="24">
        <v>35.020000000000003</v>
      </c>
      <c r="CR7" s="24">
        <v>45.44</v>
      </c>
      <c r="CS7" s="24">
        <v>47.28</v>
      </c>
      <c r="CT7" s="24">
        <v>44.83</v>
      </c>
      <c r="CU7" s="24">
        <v>51.42</v>
      </c>
      <c r="CV7" s="24">
        <v>48.95</v>
      </c>
      <c r="CW7" s="24">
        <v>59.1</v>
      </c>
      <c r="CX7" s="24">
        <v>73.5</v>
      </c>
      <c r="CY7" s="24">
        <v>74.260000000000005</v>
      </c>
      <c r="CZ7" s="24">
        <v>80.290000000000006</v>
      </c>
      <c r="DA7" s="24">
        <v>82.22</v>
      </c>
      <c r="DB7" s="24">
        <v>83.63</v>
      </c>
      <c r="DC7" s="24">
        <v>65.97</v>
      </c>
      <c r="DD7" s="24">
        <v>64.7</v>
      </c>
      <c r="DE7" s="24">
        <v>60.57</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0.18</v>
      </c>
      <c r="EL7" s="24">
        <v>0.06</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2024-01-24T02:42:33Z</cp:lastPrinted>
  <dcterms:created xsi:type="dcterms:W3CDTF">2023-12-12T02:48:06Z</dcterms:created>
  <dcterms:modified xsi:type="dcterms:W3CDTF">2024-02-13T03:17:08Z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