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佐賀県、協会等調査、アンケート\【02】 県市町村課\公営企業関連\公営企業　経営比較分析表\R4\14_みやき町\"/>
    </mc:Choice>
  </mc:AlternateContent>
  <workbookProtection workbookAlgorithmName="SHA-512" workbookHashValue="QLdl5WQ/g9H4izAnczav1wUcniSTkWQYCDgQGqvncZx+fdiW+MX3XujHhFc2NeyzKhNpjB9dRj8OGhJ4gustqw==" workbookSaltValue="0G45oUCkluO+EY3qlVSqe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<sst xmlns="http://schemas.openxmlformats.org/spreadsheetml/2006/main" count="241" uniqueCount="121">
  <si>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</si>
  <si>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</si>
  <si>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</si>
  <si>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</si>
  <si>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</si>
  <si>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</si>
  <si>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</si>
  <si>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</si>
  <si>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</si>
  <si>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</si>
  <si>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</si>
  <si>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</si>
  <si>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</si>
  <si>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</si>
  <si>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</si>
  <si>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</si>
  <si>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</si>
  <si>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</si>
  <si>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</si>
  <si>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</si>
  <si>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</si>
  <si>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</si>
  <si>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</si>
  <si>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</si>
  <si>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</si>
  <si>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</si>
  <si>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</si>
  <si>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</si>
  <si>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</si>
  <si>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</si>
  <si>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</si>
  <si>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</si>
  <si>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</si>
  <si>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</si>
  <si>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</si>
  <si>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</si>
  <si>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</si>
  <si>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</si>
  <si>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</si>
  <si>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</si>
  <si>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</si>
  <si>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</si>
  <si>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</si>
  <si>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</si>
  <si>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</si>
  <si>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</si>
  <si>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</si>
  <si>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</si>
  <si>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</si>
  <si>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</si>
  <si>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</si>
  <si>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</si>
  <si>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</si>
  <si>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</si>
  <si>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</si>
  <si>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</si>
  <si>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</si>
  <si>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</si>
  <si>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</si>
  <si>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</si>
  <si>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</si>
  <si>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</si>
  <si>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</si>
  <si>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</si>
  <si>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</si>
  <si>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</si>
  <si>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</si>
  <si>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</si>
  <si>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</si>
  <si>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</si>
  <si>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</si>
  <si>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</si>
  <si>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</si>
  <si>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</si>
  <si>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</si>
  <si>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</si>
  <si>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</si>
  <si>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</si>
  <si>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</si>
  <si>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</si>
  <si>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</si>
  <si>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</si>
  <si>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</si>
  <si>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</si>
  <si>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</si>
  <si>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</si>
  <si>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</si>
  <si>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</si>
  <si>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</si>
  <si>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</si>
  <si>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</si>
  <si>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</si>
  <si>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</si>
  <si>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</si>
  <si>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</si>
  <si>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</si>
  <si>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</si>
  <si>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</si>
  <si>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</si>
  <si>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</si>
  <si>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</si>
  <si>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</si>
  <si>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</si>
  <si>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</si>
  <si>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</si>
  <si>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</si>
  <si>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</si>
  <si>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</si>
  <si>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</si>
  <si>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</si>
  <si>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</si>
  <si>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</si>
  <si>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</si>
  <si>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</si>
  <si>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</si>
  <si>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</si>
  <si>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</si>
  <si>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</si>
  <si>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供用開始17年目を迎え処理区域・処理人口は年々拡大し収益も上がってきているものの、建設費に係る償還金も増大している。償還金の財源としては使用料のほか、交付税措置相当分の一般会計からの繰入金を充てているが、赤字補てんとしての繰入金の増加も想定される。
　経営の安定化には収入（使用料）の確保が重要事項であり、未接続者への加入啓発に努力する一方、料金見直しを含めた収入確保及び効率的な支出に努める必要がある。
　また、使用料以外の収入として太陽光発電による収入がある。
　今後、令和6年4月より公営企業会計へ移行する予定であり、適正な料金収入の実現に向けた取り組みを実施する。</t>
    <rPh sb="174" eb="176">
      <t>ミナオ</t>
    </rPh>
    <rPh sb="241" eb="242">
      <t>ネン</t>
    </rPh>
    <rPh sb="243" eb="244">
      <t>ガツ</t>
    </rPh>
    <rPh sb="253" eb="255">
      <t>イコウ</t>
    </rPh>
    <phoneticPr fontId="4"/>
  </si>
  <si>
    <r>
      <rPr>
        <sz val="8"/>
        <color theme="1"/>
        <rFont val="ＭＳ ゴシック"/>
        <family val="3"/>
        <charset val="128"/>
      </rPr>
      <t xml:space="preserve">本事業は令和3年度に全体計画の見直しをし214.0haとし、令和7年度に整備を完了する計画である。令和4度末において145.8haを整備しており、整備率は68.1%である。
　平成18年6月から供用開始しており、処理区域・処理人口が拡大している。
</t>
    </r>
    <r>
      <rPr>
        <sz val="6"/>
        <color theme="1"/>
        <rFont val="ＭＳ ゴシック"/>
        <family val="3"/>
        <charset val="128"/>
      </rPr>
      <t xml:space="preserve">
</t>
    </r>
    <r>
      <rPr>
        <sz val="8"/>
        <color theme="1"/>
        <rFont val="ＭＳ ゴシック"/>
        <family val="3"/>
        <charset val="128"/>
      </rPr>
      <t>①収益的収支率について</t>
    </r>
    <r>
      <rPr>
        <sz val="6"/>
        <color theme="1"/>
        <rFont val="ＭＳ ゴシック"/>
        <family val="3"/>
        <charset val="128"/>
      </rPr>
      <t xml:space="preserve">
  使用料収入は使用者が増えた事により増加したが、総支出も維持管理工事費・不明水対策調査委託料で増加しており、全体としては前年比より上昇した。
　汚水処理整備済み地区の未接続者対策や新たな整備地区の早期接続の啓発を行い、他会計繰入金に頼らない経営安定化に向けた収益の増加を図る必要がある。
</t>
    </r>
    <r>
      <rPr>
        <sz val="8"/>
        <color theme="1"/>
        <rFont val="ＭＳ ゴシック"/>
        <family val="3"/>
        <charset val="128"/>
      </rPr>
      <t>⑤経費回収率について</t>
    </r>
    <r>
      <rPr>
        <sz val="6"/>
        <color theme="1"/>
        <rFont val="ＭＳ ゴシック"/>
        <family val="3"/>
        <charset val="128"/>
      </rPr>
      <t xml:space="preserve">
　令和4年度は、使用者が増えた事により使用料収入が増加しているが、公営企業会計法適用委託を実施しているために汚水処理費も増加しており全体としては減少となっている。今後、令和６年４月より公営企業会計へ移行する予定であり、適正な料金収入の実現に向けた取り組みを実施する。
</t>
    </r>
    <r>
      <rPr>
        <sz val="8"/>
        <color theme="1"/>
        <rFont val="ＭＳ ゴシック"/>
        <family val="3"/>
        <charset val="128"/>
      </rPr>
      <t>⑥汚水処理原価について</t>
    </r>
    <r>
      <rPr>
        <sz val="6"/>
        <color theme="1"/>
        <rFont val="ＭＳ ゴシック"/>
        <family val="3"/>
        <charset val="128"/>
      </rPr>
      <t xml:space="preserve">
　下水道事業工事により毎年使用者が増加していくため、汚水処理原価の基礎となる有収水量は増加していく。また処理水量もの増加に従い、定常的な維持管理費も増加する原価の大幅な増加を抑制するため、機器の修繕等を計画的に実施していき、この水準を維持していく。
</t>
    </r>
    <r>
      <rPr>
        <sz val="8"/>
        <color theme="1"/>
        <rFont val="ＭＳ ゴシック"/>
        <family val="3"/>
        <charset val="128"/>
      </rPr>
      <t>⑧水洗化率について</t>
    </r>
    <r>
      <rPr>
        <sz val="6"/>
        <color theme="1"/>
        <rFont val="ＭＳ ゴシック"/>
        <family val="3"/>
        <charset val="128"/>
      </rPr>
      <t xml:space="preserve">
　水洗化率は微増となっている。今後も新設工事を進めていくため水洗化率も上昇していく。
　平成17年3月の市町村合併により特定環境保全公共下水道事業との2事業をおこなっており、分析上経費を案分している。
　</t>
    </r>
    <rPh sb="126" eb="129">
      <t>シュウエキテキ</t>
    </rPh>
    <rPh sb="129" eb="131">
      <t>シュウシ</t>
    </rPh>
    <rPh sb="131" eb="132">
      <t>リツ</t>
    </rPh>
    <rPh sb="145" eb="148">
      <t>シヨウシャ</t>
    </rPh>
    <rPh sb="185" eb="187">
      <t>ゾウカ</t>
    </rPh>
    <rPh sb="192" eb="194">
      <t>ゼンタイ</t>
    </rPh>
    <rPh sb="283" eb="285">
      <t>ケイヒ</t>
    </rPh>
    <rPh sb="285" eb="287">
      <t>カイシュウ</t>
    </rPh>
    <rPh sb="287" eb="288">
      <t>リツ</t>
    </rPh>
    <rPh sb="294" eb="296">
      <t>レイワ</t>
    </rPh>
    <rPh sb="297" eb="299">
      <t>ネンド</t>
    </rPh>
    <rPh sb="312" eb="315">
      <t>シヨウリョウ</t>
    </rPh>
    <rPh sb="315" eb="317">
      <t>シュウニュウ</t>
    </rPh>
    <rPh sb="326" eb="328">
      <t>コウエイ</t>
    </rPh>
    <rPh sb="328" eb="330">
      <t>キギョウ</t>
    </rPh>
    <rPh sb="330" eb="332">
      <t>カイケイ</t>
    </rPh>
    <rPh sb="332" eb="333">
      <t>ホウ</t>
    </rPh>
    <rPh sb="333" eb="335">
      <t>テキヨウ</t>
    </rPh>
    <rPh sb="335" eb="337">
      <t>イタク</t>
    </rPh>
    <rPh sb="338" eb="340">
      <t>ジッシ</t>
    </rPh>
    <rPh sb="347" eb="349">
      <t>オスイ</t>
    </rPh>
    <rPh sb="349" eb="351">
      <t>ショリ</t>
    </rPh>
    <rPh sb="351" eb="352">
      <t>ヒ</t>
    </rPh>
    <rPh sb="353" eb="355">
      <t>ゾウカ</t>
    </rPh>
    <rPh sb="359" eb="361">
      <t>ゼンタイ</t>
    </rPh>
    <rPh sb="365" eb="367">
      <t>ゲンショウ</t>
    </rPh>
    <rPh sb="428" eb="430">
      <t>オスイ</t>
    </rPh>
    <rPh sb="430" eb="432">
      <t>ショリ</t>
    </rPh>
    <rPh sb="432" eb="434">
      <t>ゲンカ</t>
    </rPh>
    <rPh sb="565" eb="568">
      <t>スイセンカ</t>
    </rPh>
    <rPh sb="568" eb="569">
      <t>リツ</t>
    </rPh>
    <phoneticPr fontId="4"/>
  </si>
  <si>
    <t>平成18年の供用開始から17年目であり老朽化対策については実施していないが、処理施設のポンプ等の機器については、定期的にオーバーホール等の修繕を行っている。
　今後はストックマネジメント計画（簡易版）に基づき管渠や処理場施設の機器類について、定期的な点検や調査を実施し、大規模な改修に陥らないように計画的な修繕を行っていき、安定した経営を継続していく。また、ストックマネジメント計画（簡易版）についても公営企業会計適用後、見直しを行う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</si>
</sst>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color theme="1"/>
      <name val="ＭＳ ゴシック"/>
      <family val="3"/>
      <charset val="128"/>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74-4E7A-A65F-12CF3AF31AC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0.02</c:v>
                </c:pt>
                <c:pt idx="3">
                  <c:v>0.1</c:v>
                </c:pt>
                <c:pt idx="4">
                  <c:v>0.08</c:v>
                </c:pt>
              </c:numCache>
            </c:numRef>
          </c:val>
          <c:smooth val="0"/>
          <c:extLst>
            <c:ext xmlns:c16="http://schemas.microsoft.com/office/drawing/2014/chart" uri="{C3380CC4-5D6E-409C-BE32-E72D297353CC}">
              <c16:uniqueId val="{00000001-1E74-4E7A-A65F-12CF3AF31AC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3D-450E-96CA-6FF79E7ED56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37.65</c:v>
                </c:pt>
                <c:pt idx="2">
                  <c:v>36.71</c:v>
                </c:pt>
                <c:pt idx="3">
                  <c:v>42.28</c:v>
                </c:pt>
                <c:pt idx="4">
                  <c:v>41.06</c:v>
                </c:pt>
              </c:numCache>
            </c:numRef>
          </c:val>
          <c:smooth val="0"/>
          <c:extLst>
            <c:ext xmlns:c16="http://schemas.microsoft.com/office/drawing/2014/chart" uri="{C3380CC4-5D6E-409C-BE32-E72D297353CC}">
              <c16:uniqueId val="{00000001-853D-450E-96CA-6FF79E7ED56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70.69</c:v>
                </c:pt>
                <c:pt idx="1">
                  <c:v>72.66</c:v>
                </c:pt>
                <c:pt idx="2">
                  <c:v>76.849999999999994</c:v>
                </c:pt>
                <c:pt idx="3">
                  <c:v>77.8</c:v>
                </c:pt>
                <c:pt idx="4">
                  <c:v>79.650000000000006</c:v>
                </c:pt>
              </c:numCache>
            </c:numRef>
          </c:val>
          <c:extLst>
            <c:ext xmlns:c16="http://schemas.microsoft.com/office/drawing/2014/chart" uri="{C3380CC4-5D6E-409C-BE32-E72D297353CC}">
              <c16:uniqueId val="{00000000-2D75-4CFD-A94A-8247DDD1CA3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67.37</c:v>
                </c:pt>
                <c:pt idx="2">
                  <c:v>70.05</c:v>
                </c:pt>
                <c:pt idx="3">
                  <c:v>84.34</c:v>
                </c:pt>
                <c:pt idx="4">
                  <c:v>84.34</c:v>
                </c:pt>
              </c:numCache>
            </c:numRef>
          </c:val>
          <c:smooth val="0"/>
          <c:extLst>
            <c:ext xmlns:c16="http://schemas.microsoft.com/office/drawing/2014/chart" uri="{C3380CC4-5D6E-409C-BE32-E72D297353CC}">
              <c16:uniqueId val="{00000001-2D75-4CFD-A94A-8247DDD1CA3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108.16</c:v>
                </c:pt>
                <c:pt idx="1">
                  <c:v>86.27</c:v>
                </c:pt>
                <c:pt idx="2">
                  <c:v>90.13</c:v>
                </c:pt>
                <c:pt idx="3">
                  <c:v>89.77</c:v>
                </c:pt>
                <c:pt idx="4">
                  <c:v>96.51</c:v>
                </c:pt>
              </c:numCache>
            </c:numRef>
          </c:val>
          <c:extLst>
            <c:ext xmlns:c16="http://schemas.microsoft.com/office/drawing/2014/chart" uri="{C3380CC4-5D6E-409C-BE32-E72D297353CC}">
              <c16:uniqueId val="{00000000-E820-4D63-BD7A-8DA0B6D10F6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20-4D63-BD7A-8DA0B6D10F6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00-4B2F-A36B-B65A470A6F7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00-4B2F-A36B-B65A470A6F7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68-4062-862D-894A223C0C6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68-4062-862D-894A223C0C6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7A-47F5-8C5C-B82C2CFE1CE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7A-47F5-8C5C-B82C2CFE1CE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68-4724-B4E0-4125580159C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68-4724-B4E0-4125580159C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327.23</c:v>
                </c:pt>
                <c:pt idx="1">
                  <c:v>701.16</c:v>
                </c:pt>
                <c:pt idx="2">
                  <c:v>741.2</c:v>
                </c:pt>
                <c:pt idx="3" formatCode="#,##0.00;&quot;△&quot;#,##0.00">
                  <c:v>0</c:v>
                </c:pt>
                <c:pt idx="4" formatCode="#,##0.00;&quot;△&quot;#,##0.00">
                  <c:v>0</c:v>
                </c:pt>
              </c:numCache>
            </c:numRef>
          </c:val>
          <c:extLst>
            <c:ext xmlns:c16="http://schemas.microsoft.com/office/drawing/2014/chart" uri="{C3380CC4-5D6E-409C-BE32-E72D297353CC}">
              <c16:uniqueId val="{00000000-7906-434F-91FA-2AC9802745D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1087.96</c:v>
                </c:pt>
                <c:pt idx="2">
                  <c:v>1209.45</c:v>
                </c:pt>
                <c:pt idx="3">
                  <c:v>1163.75</c:v>
                </c:pt>
                <c:pt idx="4">
                  <c:v>1195.47</c:v>
                </c:pt>
              </c:numCache>
            </c:numRef>
          </c:val>
          <c:smooth val="0"/>
          <c:extLst>
            <c:ext xmlns:c16="http://schemas.microsoft.com/office/drawing/2014/chart" uri="{C3380CC4-5D6E-409C-BE32-E72D297353CC}">
              <c16:uniqueId val="{00000001-7906-434F-91FA-2AC9802745D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86.94</c:v>
                </c:pt>
                <c:pt idx="1">
                  <c:v>88.3</c:v>
                </c:pt>
                <c:pt idx="2">
                  <c:v>83.92</c:v>
                </c:pt>
                <c:pt idx="3">
                  <c:v>83.37</c:v>
                </c:pt>
                <c:pt idx="4">
                  <c:v>82.13</c:v>
                </c:pt>
              </c:numCache>
            </c:numRef>
          </c:val>
          <c:extLst>
            <c:ext xmlns:c16="http://schemas.microsoft.com/office/drawing/2014/chart" uri="{C3380CC4-5D6E-409C-BE32-E72D297353CC}">
              <c16:uniqueId val="{00000000-0BD5-41E5-8E85-1AADF5FA85C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59.67</c:v>
                </c:pt>
                <c:pt idx="2">
                  <c:v>55.93</c:v>
                </c:pt>
                <c:pt idx="3">
                  <c:v>72.599999999999994</c:v>
                </c:pt>
                <c:pt idx="4">
                  <c:v>69.430000000000007</c:v>
                </c:pt>
              </c:numCache>
            </c:numRef>
          </c:val>
          <c:smooth val="0"/>
          <c:extLst>
            <c:ext xmlns:c16="http://schemas.microsoft.com/office/drawing/2014/chart" uri="{C3380CC4-5D6E-409C-BE32-E72D297353CC}">
              <c16:uniqueId val="{00000001-0BD5-41E5-8E85-1AADF5FA85C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199.48</c:v>
                </c:pt>
                <c:pt idx="1">
                  <c:v>200.76</c:v>
                </c:pt>
                <c:pt idx="2">
                  <c:v>208.53</c:v>
                </c:pt>
                <c:pt idx="3">
                  <c:v>207.36</c:v>
                </c:pt>
                <c:pt idx="4">
                  <c:v>222.92</c:v>
                </c:pt>
              </c:numCache>
            </c:numRef>
          </c:val>
          <c:extLst>
            <c:ext xmlns:c16="http://schemas.microsoft.com/office/drawing/2014/chart" uri="{C3380CC4-5D6E-409C-BE32-E72D297353CC}">
              <c16:uniqueId val="{00000000-0A77-4148-96B1-9BBEB4C0B1E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270.60000000000002</c:v>
                </c:pt>
                <c:pt idx="2">
                  <c:v>289.60000000000002</c:v>
                </c:pt>
                <c:pt idx="3">
                  <c:v>228.64</c:v>
                </c:pt>
                <c:pt idx="4">
                  <c:v>239.46</c:v>
                </c:pt>
              </c:numCache>
            </c:numRef>
          </c:val>
          <c:smooth val="0"/>
          <c:extLst>
            <c:ext xmlns:c16="http://schemas.microsoft.com/office/drawing/2014/chart" uri="{C3380CC4-5D6E-409C-BE32-E72D297353CC}">
              <c16:uniqueId val="{00000001-0A77-4148-96B1-9BBEB4C0B1E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B37" zoomScale="130" zoomScaleNormal="13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佐賀県　みやき町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25752</v>
      </c>
      <c r="AM8" s="37"/>
      <c r="AN8" s="37"/>
      <c r="AO8" s="37"/>
      <c r="AP8" s="37"/>
      <c r="AQ8" s="37"/>
      <c r="AR8" s="37"/>
      <c r="AS8" s="37"/>
      <c r="AT8" s="38">
        <f>データ!T6</f>
        <v>51.92</v>
      </c>
      <c r="AU8" s="38"/>
      <c r="AV8" s="38"/>
      <c r="AW8" s="38"/>
      <c r="AX8" s="38"/>
      <c r="AY8" s="38"/>
      <c r="AZ8" s="38"/>
      <c r="BA8" s="38"/>
      <c r="BB8" s="38">
        <f>データ!U6</f>
        <v>495.99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16.04</v>
      </c>
      <c r="Q10" s="38"/>
      <c r="R10" s="38"/>
      <c r="S10" s="38"/>
      <c r="T10" s="38"/>
      <c r="U10" s="38"/>
      <c r="V10" s="38"/>
      <c r="W10" s="38">
        <f>データ!Q6</f>
        <v>100</v>
      </c>
      <c r="X10" s="38"/>
      <c r="Y10" s="38"/>
      <c r="Z10" s="38"/>
      <c r="AA10" s="38"/>
      <c r="AB10" s="38"/>
      <c r="AC10" s="38"/>
      <c r="AD10" s="37">
        <f>データ!R6</f>
        <v>3850</v>
      </c>
      <c r="AE10" s="37"/>
      <c r="AF10" s="37"/>
      <c r="AG10" s="37"/>
      <c r="AH10" s="37"/>
      <c r="AI10" s="37"/>
      <c r="AJ10" s="37"/>
      <c r="AK10" s="2"/>
      <c r="AL10" s="37">
        <f>データ!V6</f>
        <v>4122</v>
      </c>
      <c r="AM10" s="37"/>
      <c r="AN10" s="37"/>
      <c r="AO10" s="37"/>
      <c r="AP10" s="37"/>
      <c r="AQ10" s="37"/>
      <c r="AR10" s="37"/>
      <c r="AS10" s="37"/>
      <c r="AT10" s="38">
        <f>データ!W6</f>
        <v>1.46</v>
      </c>
      <c r="AU10" s="38"/>
      <c r="AV10" s="38"/>
      <c r="AW10" s="38"/>
      <c r="AX10" s="38"/>
      <c r="AY10" s="38"/>
      <c r="AZ10" s="38"/>
      <c r="BA10" s="38"/>
      <c r="BB10" s="38">
        <f>データ!X6</f>
        <v>2823.29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120</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tRWj35WhlDdFjiLS8c8LF2x5Ky2gyxLQDaBuIl7xRcV2CceUYBkKm5e6cLcYlgCq9ZpcCsydSo7waBBQKnIejA==" saltValue="PrdFcgnlFnnqztQNX1jR8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413461</v>
      </c>
      <c r="D6" s="19">
        <f t="shared" si="3"/>
        <v>47</v>
      </c>
      <c r="E6" s="19">
        <f t="shared" si="3"/>
        <v>17</v>
      </c>
      <c r="F6" s="19">
        <f t="shared" si="3"/>
        <v>4</v>
      </c>
      <c r="G6" s="19">
        <f t="shared" si="3"/>
        <v>0</v>
      </c>
      <c r="H6" s="19" t="str">
        <f t="shared" si="3"/>
        <v>佐賀県　みやき町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16.04</v>
      </c>
      <c r="Q6" s="20">
        <f t="shared" si="3"/>
        <v>100</v>
      </c>
      <c r="R6" s="20">
        <f t="shared" si="3"/>
        <v>3850</v>
      </c>
      <c r="S6" s="20">
        <f t="shared" si="3"/>
        <v>25752</v>
      </c>
      <c r="T6" s="20">
        <f t="shared" si="3"/>
        <v>51.92</v>
      </c>
      <c r="U6" s="20">
        <f t="shared" si="3"/>
        <v>495.99</v>
      </c>
      <c r="V6" s="20">
        <f t="shared" si="3"/>
        <v>4122</v>
      </c>
      <c r="W6" s="20">
        <f t="shared" si="3"/>
        <v>1.46</v>
      </c>
      <c r="X6" s="20">
        <f t="shared" si="3"/>
        <v>2823.29</v>
      </c>
      <c r="Y6" s="21">
        <f>IF(Y7="",NA(),Y7)</f>
        <v>108.16</v>
      </c>
      <c r="Z6" s="21">
        <f t="shared" ref="Z6:AH6" si="4">IF(Z7="",NA(),Z7)</f>
        <v>86.27</v>
      </c>
      <c r="AA6" s="21">
        <f t="shared" si="4"/>
        <v>90.13</v>
      </c>
      <c r="AB6" s="21">
        <f t="shared" si="4"/>
        <v>89.77</v>
      </c>
      <c r="AC6" s="21">
        <f t="shared" si="4"/>
        <v>96.51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327.23</v>
      </c>
      <c r="BG6" s="21">
        <f t="shared" ref="BG6:BO6" si="7">IF(BG7="",NA(),BG7)</f>
        <v>701.16</v>
      </c>
      <c r="BH6" s="21">
        <f t="shared" si="7"/>
        <v>741.2</v>
      </c>
      <c r="BI6" s="20">
        <f t="shared" si="7"/>
        <v>0</v>
      </c>
      <c r="BJ6" s="20">
        <f t="shared" si="7"/>
        <v>0</v>
      </c>
      <c r="BK6" s="21">
        <f t="shared" si="7"/>
        <v>1269.1500000000001</v>
      </c>
      <c r="BL6" s="21">
        <f t="shared" si="7"/>
        <v>1087.96</v>
      </c>
      <c r="BM6" s="21">
        <f t="shared" si="7"/>
        <v>1209.45</v>
      </c>
      <c r="BN6" s="21">
        <f t="shared" si="7"/>
        <v>1163.75</v>
      </c>
      <c r="BO6" s="21">
        <f t="shared" si="7"/>
        <v>1195.47</v>
      </c>
      <c r="BP6" s="20" t="str">
        <f>IF(BP7="","",IF(BP7="-","【-】","【"&amp;SUBSTITUTE(TEXT(BP7,"#,##0.00"),"-","△")&amp;"】"))</f>
        <v>【1,182.11】</v>
      </c>
      <c r="BQ6" s="21">
        <f>IF(BQ7="",NA(),BQ7)</f>
        <v>86.94</v>
      </c>
      <c r="BR6" s="21">
        <f t="shared" ref="BR6:BZ6" si="8">IF(BR7="",NA(),BR7)</f>
        <v>88.3</v>
      </c>
      <c r="BS6" s="21">
        <f t="shared" si="8"/>
        <v>83.92</v>
      </c>
      <c r="BT6" s="21">
        <f t="shared" si="8"/>
        <v>83.37</v>
      </c>
      <c r="BU6" s="21">
        <f t="shared" si="8"/>
        <v>82.13</v>
      </c>
      <c r="BV6" s="21">
        <f t="shared" si="8"/>
        <v>63.97</v>
      </c>
      <c r="BW6" s="21">
        <f t="shared" si="8"/>
        <v>59.67</v>
      </c>
      <c r="BX6" s="21">
        <f t="shared" si="8"/>
        <v>55.93</v>
      </c>
      <c r="BY6" s="21">
        <f t="shared" si="8"/>
        <v>72.599999999999994</v>
      </c>
      <c r="BZ6" s="21">
        <f t="shared" si="8"/>
        <v>69.430000000000007</v>
      </c>
      <c r="CA6" s="20" t="str">
        <f>IF(CA7="","",IF(CA7="-","【-】","【"&amp;SUBSTITUTE(TEXT(CA7,"#,##0.00"),"-","△")&amp;"】"))</f>
        <v>【73.78】</v>
      </c>
      <c r="CB6" s="21">
        <f>IF(CB7="",NA(),CB7)</f>
        <v>199.48</v>
      </c>
      <c r="CC6" s="21">
        <f t="shared" ref="CC6:CK6" si="9">IF(CC7="",NA(),CC7)</f>
        <v>200.76</v>
      </c>
      <c r="CD6" s="21">
        <f t="shared" si="9"/>
        <v>208.53</v>
      </c>
      <c r="CE6" s="21">
        <f t="shared" si="9"/>
        <v>207.36</v>
      </c>
      <c r="CF6" s="21">
        <f t="shared" si="9"/>
        <v>222.92</v>
      </c>
      <c r="CG6" s="21">
        <f t="shared" si="9"/>
        <v>256.82</v>
      </c>
      <c r="CH6" s="21">
        <f t="shared" si="9"/>
        <v>270.60000000000002</v>
      </c>
      <c r="CI6" s="21">
        <f t="shared" si="9"/>
        <v>289.60000000000002</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37.46</v>
      </c>
      <c r="CS6" s="21">
        <f t="shared" si="10"/>
        <v>37.65</v>
      </c>
      <c r="CT6" s="21">
        <f t="shared" si="10"/>
        <v>36.71</v>
      </c>
      <c r="CU6" s="21">
        <f t="shared" si="10"/>
        <v>42.28</v>
      </c>
      <c r="CV6" s="21">
        <f t="shared" si="10"/>
        <v>41.06</v>
      </c>
      <c r="CW6" s="20" t="str">
        <f>IF(CW7="","",IF(CW7="-","【-】","【"&amp;SUBSTITUTE(TEXT(CW7,"#,##0.00"),"-","△")&amp;"】"))</f>
        <v>【42.22】</v>
      </c>
      <c r="CX6" s="21">
        <f>IF(CX7="",NA(),CX7)</f>
        <v>70.69</v>
      </c>
      <c r="CY6" s="21">
        <f t="shared" ref="CY6:DG6" si="11">IF(CY7="",NA(),CY7)</f>
        <v>72.66</v>
      </c>
      <c r="CZ6" s="21">
        <f t="shared" si="11"/>
        <v>76.849999999999994</v>
      </c>
      <c r="DA6" s="21">
        <f t="shared" si="11"/>
        <v>77.8</v>
      </c>
      <c r="DB6" s="21">
        <f t="shared" si="11"/>
        <v>79.650000000000006</v>
      </c>
      <c r="DC6" s="21">
        <f t="shared" si="11"/>
        <v>67.459999999999994</v>
      </c>
      <c r="DD6" s="21">
        <f t="shared" si="11"/>
        <v>67.37</v>
      </c>
      <c r="DE6" s="21">
        <f t="shared" si="11"/>
        <v>70.05</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0.06</v>
      </c>
      <c r="EL6" s="21">
        <f t="shared" si="14"/>
        <v>0.02</v>
      </c>
      <c r="EM6" s="21">
        <f t="shared" si="14"/>
        <v>0.1</v>
      </c>
      <c r="EN6" s="21">
        <f t="shared" si="14"/>
        <v>0.08</v>
      </c>
      <c r="EO6" s="20" t="str">
        <f>IF(EO7="","",IF(EO7="-","【-】","【"&amp;SUBSTITUTE(TEXT(EO7,"#,##0.00"),"-","△")&amp;"】"))</f>
        <v>【0.13】</v>
      </c>
    </row>
    <row r="7" spans="1:145" s="22" customFormat="1" x14ac:dyDescent="0.15">
      <c r="A7" s="14"/>
      <c r="B7" s="23">
        <v>2022</v>
      </c>
      <c r="C7" s="23">
        <v>413461</v>
      </c>
      <c r="D7" s="23">
        <v>47</v>
      </c>
      <c r="E7" s="23">
        <v>17</v>
      </c>
      <c r="F7" s="23">
        <v>4</v>
      </c>
      <c r="G7" s="23">
        <v>0</v>
      </c>
      <c r="H7" s="23" t="s">
        <v>98</v>
      </c>
      <c r="I7" s="23" t="s">
        <v>99</v>
      </c>
      <c r="J7" s="23" t="s">
        <v>100</v>
      </c>
      <c r="K7" s="23" t="s">
        <v>101</v>
      </c>
      <c r="L7" s="23" t="s">
        <v>102</v>
      </c>
      <c r="M7" s="23" t="s">
        <v>103</v>
      </c>
      <c r="N7" s="24" t="s">
        <v>104</v>
      </c>
      <c r="O7" s="24" t="s">
        <v>105</v>
      </c>
      <c r="P7" s="24">
        <v>16.04</v>
      </c>
      <c r="Q7" s="24">
        <v>100</v>
      </c>
      <c r="R7" s="24">
        <v>3850</v>
      </c>
      <c r="S7" s="24">
        <v>25752</v>
      </c>
      <c r="T7" s="24">
        <v>51.92</v>
      </c>
      <c r="U7" s="24">
        <v>495.99</v>
      </c>
      <c r="V7" s="24">
        <v>4122</v>
      </c>
      <c r="W7" s="24">
        <v>1.46</v>
      </c>
      <c r="X7" s="24">
        <v>2823.29</v>
      </c>
      <c r="Y7" s="24">
        <v>108.16</v>
      </c>
      <c r="Z7" s="24">
        <v>86.27</v>
      </c>
      <c r="AA7" s="24">
        <v>90.13</v>
      </c>
      <c r="AB7" s="24">
        <v>89.77</v>
      </c>
      <c r="AC7" s="24">
        <v>96.51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327.23</v>
      </c>
      <c r="BG7" s="24">
        <v>701.16</v>
      </c>
      <c r="BH7" s="24">
        <v>741.2</v>
      </c>
      <c r="BI7" s="24">
        <v>0</v>
      </c>
      <c r="BJ7" s="24">
        <v>0</v>
      </c>
      <c r="BK7" s="24">
        <v>1269.1500000000001</v>
      </c>
      <c r="BL7" s="24">
        <v>1087.96</v>
      </c>
      <c r="BM7" s="24">
        <v>1209.45</v>
      </c>
      <c r="BN7" s="24">
        <v>1163.75</v>
      </c>
      <c r="BO7" s="24">
        <v>1195.47</v>
      </c>
      <c r="BP7" s="24">
        <v>1182.1099999999999</v>
      </c>
      <c r="BQ7" s="24">
        <v>86.94</v>
      </c>
      <c r="BR7" s="24">
        <v>88.3</v>
      </c>
      <c r="BS7" s="24">
        <v>83.92</v>
      </c>
      <c r="BT7" s="24">
        <v>83.37</v>
      </c>
      <c r="BU7" s="24">
        <v>82.13</v>
      </c>
      <c r="BV7" s="24">
        <v>63.97</v>
      </c>
      <c r="BW7" s="24">
        <v>59.67</v>
      </c>
      <c r="BX7" s="24">
        <v>55.93</v>
      </c>
      <c r="BY7" s="24">
        <v>72.599999999999994</v>
      </c>
      <c r="BZ7" s="24">
        <v>69.430000000000007</v>
      </c>
      <c r="CA7" s="24">
        <v>73.78</v>
      </c>
      <c r="CB7" s="24">
        <v>199.48</v>
      </c>
      <c r="CC7" s="24">
        <v>200.76</v>
      </c>
      <c r="CD7" s="24">
        <v>208.53</v>
      </c>
      <c r="CE7" s="24">
        <v>207.36</v>
      </c>
      <c r="CF7" s="24">
        <v>222.92</v>
      </c>
      <c r="CG7" s="24">
        <v>256.82</v>
      </c>
      <c r="CH7" s="24">
        <v>270.60000000000002</v>
      </c>
      <c r="CI7" s="24">
        <v>289.60000000000002</v>
      </c>
      <c r="CJ7" s="24">
        <v>228.64</v>
      </c>
      <c r="CK7" s="24">
        <v>239.46</v>
      </c>
      <c r="CL7" s="24">
        <v>220.62</v>
      </c>
      <c r="CM7" s="24" t="s">
        <v>104</v>
      </c>
      <c r="CN7" s="24" t="s">
        <v>104</v>
      </c>
      <c r="CO7" s="24" t="s">
        <v>104</v>
      </c>
      <c r="CP7" s="24" t="s">
        <v>104</v>
      </c>
      <c r="CQ7" s="24" t="s">
        <v>104</v>
      </c>
      <c r="CR7" s="24">
        <v>37.46</v>
      </c>
      <c r="CS7" s="24">
        <v>37.65</v>
      </c>
      <c r="CT7" s="24">
        <v>36.71</v>
      </c>
      <c r="CU7" s="24">
        <v>42.28</v>
      </c>
      <c r="CV7" s="24">
        <v>41.06</v>
      </c>
      <c r="CW7" s="24">
        <v>42.22</v>
      </c>
      <c r="CX7" s="24">
        <v>70.69</v>
      </c>
      <c r="CY7" s="24">
        <v>72.66</v>
      </c>
      <c r="CZ7" s="24">
        <v>76.849999999999994</v>
      </c>
      <c r="DA7" s="24">
        <v>77.8</v>
      </c>
      <c r="DB7" s="24">
        <v>79.650000000000006</v>
      </c>
      <c r="DC7" s="24">
        <v>67.459999999999994</v>
      </c>
      <c r="DD7" s="24">
        <v>67.37</v>
      </c>
      <c r="DE7" s="24">
        <v>70.05</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0.06</v>
      </c>
      <c r="EL7" s="24">
        <v>0.02</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2024-01-24T08:13:51Z</cp:lastPrinted>
  <dcterms:created xsi:type="dcterms:W3CDTF">2023-12-12T02:51:11Z</dcterms:created>
  <dcterms:modified xsi:type="dcterms:W3CDTF">2024-02-13T03:15:24Z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