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3\共有フォルダ\下水道課\管理担当\■佐賀県、協会等調査、アンケート\■市町村課\公営企業関連\公営企業　経営比較分析表\H30\【経営比較分析表】2018_413461_47_1718\"/>
    </mc:Choice>
  </mc:AlternateContent>
  <workbookProtection workbookAlgorithmName="SHA-512" workbookHashValue="e06xkr/wtPWWe6ElmU0FznZRWaOOYge0akXmRShslEcnRsG+rkuakZedLE8C3VrnDzxF2/8UZXM1w9+8yKI02A==" workbookSaltValue="tnyH4ufBYWHv8yFPxGGYSA=="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<sst xmlns="http://schemas.openxmlformats.org/spreadsheetml/2006/main" count="228" uniqueCount="115">
  <si>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</si>
  <si>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</si>
  <si>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</si>
  <si>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</si>
  <si>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</si>
  <si>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</si>
  <si>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</si>
  <si>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</si>
  <si>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</si>
  <si>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</si>
  <si>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</si>
  <si>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</si>
  <si>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</si>
  <si>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</si>
  <si>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</si>
  <si>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</si>
  <si>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</si>
  <si>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</si>
  <si>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</si>
  <si>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</si>
  <si>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</si>
  <si>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</si>
  <si>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</si>
  <si>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</si>
  <si>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</si>
  <si>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</si>
  <si>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</si>
  <si>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</si>
  <si>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</si>
  <si>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</si>
  <si>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</si>
  <si>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</si>
  <si>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</si>
  <si>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</si>
  <si>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</si>
  <si>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</si>
  <si>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</si>
  <si>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</si>
  <si>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</si>
  <si>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</si>
  <si>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</si>
  <si>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</si>
  <si>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</si>
  <si>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</si>
  <si>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</si>
  <si>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</si>
  <si>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</si>
  <si>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</si>
  <si>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</si>
  <si>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</si>
  <si>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</si>
  <si>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</si>
  <si>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</si>
  <si>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</si>
  <si>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</si>
  <si>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</si>
  <si>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</si>
  <si>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</si>
  <si>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</si>
  <si>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</si>
  <si>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</si>
  <si>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</si>
  <si>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</si>
  <si>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</si>
  <si>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</si>
  <si>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</si>
  <si>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</si>
  <si>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</si>
  <si>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</si>
  <si>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</si>
  <si>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</si>
  <si>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</si>
  <si>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</si>
  <si>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</si>
  <si>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</si>
  <si>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</si>
  <si>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</si>
  <si>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</si>
  <si>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</si>
  <si>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</si>
  <si>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</si>
  <si>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</si>
  <si>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</si>
  <si>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</si>
  <si>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</si>
  <si>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</si>
  <si>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</si>
  <si>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</si>
  <si>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</si>
  <si>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</si>
  <si>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</si>
  <si>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</si>
  <si>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</si>
  <si>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</si>
  <si>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</si>
  <si>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</si>
  <si>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</si>
  <si>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</si>
  <si>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</si>
  <si>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みやき町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</si>
  <si>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</si>
  <si>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</si>
  <si>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</si>
  <si>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</si>
  <si>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</si>
  <si>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</si>
  <si>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</si>
  <si>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</si>
  <si>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</si>
  <si>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</si>
  <si>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</si>
  <si>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</si>
  <si>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本事業の経営は困難を極めていると言える。
　多少の新規加入では経費回収率を上げることはできず、人口増による増収も現実的とは言えない。
　料金改定を検討する必要があるものの、公共下水道や市町型浄化槽を整備している中で、本事業のみの値上げは困難であり、公共下水道整備終了後に区域への編入をすることで処理場の維持費削減や新規加入を見込み、経営安定化を図ることを検討している。</t>
    <phoneticPr fontId="4"/>
  </si>
  <si>
    <t xml:space="preserve"> 本事業は、平成14年度で2処理区の整備が完了し、現在は維持管理運営のみとなっている。
　平成28年度より、機能強化事業を1処理区（上地高柳地区）で開始している。
 設備・機器の老朽化による修理や更新が維持管理費を増大させているが、この事業で機器・設備の機能強化を行い抑制を図る。
　また、事業による建設費および人件費が増えたが、機能強化事業によって維持管理費（修繕費）の減や他会計繰入金の増により収益的収支比率が上昇した。　
　施設利用率・水洗化率は、町全体で定住化対策を行っている効果もあり持ち直しつつある。
　機能強化事業により建設費が増加し、汚水処理原価が増加した。事業終了までは、この傾向が続くことが予想される。
　管理費用については効率化をすすめ、削減に努めているが、使用料の増収対策としては未接続者への加入啓発を強化する必要がある。
　</t>
    <rPh sb="45" eb="47">
      <t>ヘイセイ</t>
    </rPh>
    <rPh sb="165" eb="167">
      <t>キノウ</t>
    </rPh>
    <rPh sb="167" eb="169">
      <t>キョウカ</t>
    </rPh>
    <rPh sb="169" eb="171">
      <t>ジギョウ</t>
    </rPh>
    <rPh sb="175" eb="177">
      <t>イジ</t>
    </rPh>
    <rPh sb="177" eb="180">
      <t>カンリヒ</t>
    </rPh>
    <rPh sb="181" eb="184">
      <t>シュウゼンヒ</t>
    </rPh>
    <rPh sb="186" eb="187">
      <t>ゲン</t>
    </rPh>
    <rPh sb="188" eb="189">
      <t>タ</t>
    </rPh>
    <rPh sb="189" eb="191">
      <t>カイケイ</t>
    </rPh>
    <rPh sb="191" eb="193">
      <t>クリイレ</t>
    </rPh>
    <rPh sb="193" eb="194">
      <t>キン</t>
    </rPh>
    <rPh sb="195" eb="196">
      <t>ゾウ</t>
    </rPh>
    <rPh sb="207" eb="209">
      <t>ジョウショウ</t>
    </rPh>
    <phoneticPr fontId="4"/>
  </si>
  <si>
    <t>　先行して整備した処理区域は平成10年に供用を開始し21年目を迎える。ポンプ類や施設の老朽化に伴い、平成26年度より補助事業である『機能強化事業』の採択を受け、機能診断をおこない、平成28年度より施設の更新を計画的に実施している。平成30年度においては、非常通報装置や施設の機器類の更新を行い、長寿命化を図った。</t>
    <rPh sb="90" eb="92">
      <t>ヘイセイ</t>
    </rPh>
    <rPh sb="127" eb="129">
      <t>ヒジョウ</t>
    </rPh>
    <rPh sb="129" eb="131">
      <t>ツウホウ</t>
    </rPh>
    <rPh sb="131" eb="133">
      <t>ソウチ</t>
    </rPh>
    <rPh sb="134" eb="136">
      <t>シセツ</t>
    </rPh>
    <rPh sb="137" eb="139">
      <t>キキ</t>
    </rPh>
    <rPh sb="139" eb="140">
      <t>ルイ</t>
    </rPh>
    <rPh sb="141" eb="143">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</si>
</sst>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18-4092-A453-37353C7CFBD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E818-4092-A453-37353C7CFBD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47.97</c:v>
                </c:pt>
                <c:pt idx="1">
                  <c:v>45.22</c:v>
                </c:pt>
                <c:pt idx="2">
                  <c:v>45.38</c:v>
                </c:pt>
                <c:pt idx="3">
                  <c:v>45.38</c:v>
                </c:pt>
                <c:pt idx="4">
                  <c:v>43.27</c:v>
                </c:pt>
              </c:numCache>
            </c:numRef>
          </c:val>
          <c:extLst>
            <c:ext xmlns:c16="http://schemas.microsoft.com/office/drawing/2014/chart" uri="{C3380CC4-5D6E-409C-BE32-E72D297353CC}">
              <c16:uniqueId val="{00000000-A689-45A2-925F-3AE93EB959A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A689-45A2-925F-3AE93EB959A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79.08</c:v>
                </c:pt>
                <c:pt idx="1">
                  <c:v>79.599999999999994</c:v>
                </c:pt>
                <c:pt idx="2">
                  <c:v>81.72</c:v>
                </c:pt>
                <c:pt idx="3">
                  <c:v>80.92</c:v>
                </c:pt>
                <c:pt idx="4">
                  <c:v>82.64</c:v>
                </c:pt>
              </c:numCache>
            </c:numRef>
          </c:val>
          <c:extLst>
            <c:ext xmlns:c16="http://schemas.microsoft.com/office/drawing/2014/chart" uri="{C3380CC4-5D6E-409C-BE32-E72D297353CC}">
              <c16:uniqueId val="{00000000-F53C-46DB-B0B2-986D1B05C2F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F53C-46DB-B0B2-986D1B05C2F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77.930000000000007</c:v>
                </c:pt>
                <c:pt idx="1">
                  <c:v>80.31</c:v>
                </c:pt>
                <c:pt idx="2">
                  <c:v>75.87</c:v>
                </c:pt>
                <c:pt idx="3">
                  <c:v>74.89</c:v>
                </c:pt>
                <c:pt idx="4">
                  <c:v>79.510000000000005</c:v>
                </c:pt>
              </c:numCache>
            </c:numRef>
          </c:val>
          <c:extLst>
            <c:ext xmlns:c16="http://schemas.microsoft.com/office/drawing/2014/chart" uri="{C3380CC4-5D6E-409C-BE32-E72D297353CC}">
              <c16:uniqueId val="{00000000-BD55-4889-A8C1-4C2CD280788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55-4889-A8C1-4C2CD280788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C0-4A8A-9468-B568D4F89DD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C0-4A8A-9468-B568D4F89DD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03-499B-B848-5375EE96CD2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03-499B-B848-5375EE96CD2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B3-4B8F-9902-4F856721987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B3-4B8F-9902-4F856721987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A8-4155-9F06-08ACB697EC8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A8-4155-9F06-08ACB697EC8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E8-4104-974A-4E4F3847FA5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32E8-4104-974A-4E4F3847FA5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50.63</c:v>
                </c:pt>
                <c:pt idx="1">
                  <c:v>61.11</c:v>
                </c:pt>
                <c:pt idx="2">
                  <c:v>57.45</c:v>
                </c:pt>
                <c:pt idx="3">
                  <c:v>56.71</c:v>
                </c:pt>
                <c:pt idx="4">
                  <c:v>46.74</c:v>
                </c:pt>
              </c:numCache>
            </c:numRef>
          </c:val>
          <c:extLst>
            <c:ext xmlns:c16="http://schemas.microsoft.com/office/drawing/2014/chart" uri="{C3380CC4-5D6E-409C-BE32-E72D297353CC}">
              <c16:uniqueId val="{00000000-728D-48AC-B324-7EC39542157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728D-48AC-B324-7EC39542157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254.06</c:v>
                </c:pt>
                <c:pt idx="1">
                  <c:v>217.66</c:v>
                </c:pt>
                <c:pt idx="2">
                  <c:v>237.64</c:v>
                </c:pt>
                <c:pt idx="3">
                  <c:v>255.74</c:v>
                </c:pt>
                <c:pt idx="4">
                  <c:v>302.64999999999998</c:v>
                </c:pt>
              </c:numCache>
            </c:numRef>
          </c:val>
          <c:extLst>
            <c:ext xmlns:c16="http://schemas.microsoft.com/office/drawing/2014/chart" uri="{C3380CC4-5D6E-409C-BE32-E72D297353CC}">
              <c16:uniqueId val="{00000000-88C8-41B5-A133-37616954A41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88C8-41B5-A133-37616954A41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7" zoomScaleNormal="100" workbookViewId="0">
      <selection activeCell="BD57" sqref="BD5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佐賀県　みやき町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25548</v>
      </c>
      <c r="AM8" s="68"/>
      <c r="AN8" s="68"/>
      <c r="AO8" s="68"/>
      <c r="AP8" s="68"/>
      <c r="AQ8" s="68"/>
      <c r="AR8" s="68"/>
      <c r="AS8" s="68"/>
      <c r="AT8" s="67">
        <f>データ!T6</f>
        <v>51.92</v>
      </c>
      <c r="AU8" s="67"/>
      <c r="AV8" s="67"/>
      <c r="AW8" s="67"/>
      <c r="AX8" s="67"/>
      <c r="AY8" s="67"/>
      <c r="AZ8" s="67"/>
      <c r="BA8" s="67"/>
      <c r="BB8" s="67">
        <f>データ!U6</f>
        <v>492.06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4.05</v>
      </c>
      <c r="Q10" s="67"/>
      <c r="R10" s="67"/>
      <c r="S10" s="67"/>
      <c r="T10" s="67"/>
      <c r="U10" s="67"/>
      <c r="V10" s="67"/>
      <c r="W10" s="67">
        <f>データ!Q6</f>
        <v>100</v>
      </c>
      <c r="X10" s="67"/>
      <c r="Y10" s="67"/>
      <c r="Z10" s="67"/>
      <c r="AA10" s="67"/>
      <c r="AB10" s="67"/>
      <c r="AC10" s="67"/>
      <c r="AD10" s="68">
        <f>データ!R6</f>
        <v>3780</v>
      </c>
      <c r="AE10" s="68"/>
      <c r="AF10" s="68"/>
      <c r="AG10" s="68"/>
      <c r="AH10" s="68"/>
      <c r="AI10" s="68"/>
      <c r="AJ10" s="68"/>
      <c r="AK10" s="2"/>
      <c r="AL10" s="68">
        <f>データ!V6</f>
        <v>1037</v>
      </c>
      <c r="AM10" s="68"/>
      <c r="AN10" s="68"/>
      <c r="AO10" s="68"/>
      <c r="AP10" s="68"/>
      <c r="AQ10" s="68"/>
      <c r="AR10" s="68"/>
      <c r="AS10" s="68"/>
      <c r="AT10" s="67">
        <f>データ!W6</f>
        <v>0.5</v>
      </c>
      <c r="AU10" s="67"/>
      <c r="AV10" s="67"/>
      <c r="AW10" s="67"/>
      <c r="AX10" s="67"/>
      <c r="AY10" s="67"/>
      <c r="AZ10" s="67"/>
      <c r="BA10" s="67"/>
      <c r="BB10" s="67">
        <f>データ!X6</f>
        <v>2074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114</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45</v>
      </c>
      <c r="N86" s="26" t="s">
        <v>43</v>
      </c>
      <c r="O86" s="26" t="str">
        <f>データ!EO6</f>
        <v>【0.02】</v>
      </c>
    </row>
  </sheetData>
  <sheetProtection algorithmName="SHA-512" hashValue="WrO7waihW9ECqkhRr/h0GQjbGWdTPIkXP5sNZ3hPFe6x24EB2KzokubihKmoWDB+c3CU7bpLwu/H0v0KRY2yBw==" saltValue="RfrRiU27e/swK9AZHUjQz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2018</v>
      </c>
      <c r="C6" s="33">
        <f t="shared" ref="C6:X6" si="3">C7</f>
        <v>413461</v>
      </c>
      <c r="D6" s="33">
        <f t="shared" si="3"/>
        <v>47</v>
      </c>
      <c r="E6" s="33">
        <f t="shared" si="3"/>
        <v>17</v>
      </c>
      <c r="F6" s="33">
        <f t="shared" si="3"/>
        <v>5</v>
      </c>
      <c r="G6" s="33">
        <f t="shared" si="3"/>
        <v>0</v>
      </c>
      <c r="H6" s="33" t="str">
        <f t="shared" si="3"/>
        <v>佐賀県　みやき町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4.05</v>
      </c>
      <c r="Q6" s="34">
        <f t="shared" si="3"/>
        <v>100</v>
      </c>
      <c r="R6" s="34">
        <f t="shared" si="3"/>
        <v>3780</v>
      </c>
      <c r="S6" s="34">
        <f t="shared" si="3"/>
        <v>25548</v>
      </c>
      <c r="T6" s="34">
        <f t="shared" si="3"/>
        <v>51.92</v>
      </c>
      <c r="U6" s="34">
        <f t="shared" si="3"/>
        <v>492.06</v>
      </c>
      <c r="V6" s="34">
        <f t="shared" si="3"/>
        <v>1037</v>
      </c>
      <c r="W6" s="34">
        <f t="shared" si="3"/>
        <v>0.5</v>
      </c>
      <c r="X6" s="34">
        <f t="shared" si="3"/>
        <v>2074</v>
      </c>
      <c r="Y6" s="35">
        <f>IF(Y7="",NA(),Y7)</f>
        <v>77.930000000000007</v>
      </c>
      <c r="Z6" s="35">
        <f t="shared" ref="Z6:AH6" si="4">IF(Z7="",NA(),Z7)</f>
        <v>80.31</v>
      </c>
      <c r="AA6" s="35">
        <f t="shared" si="4"/>
        <v>75.87</v>
      </c>
      <c r="AB6" s="35">
        <f t="shared" si="4"/>
        <v>74.89</v>
      </c>
      <c r="AC6" s="35">
        <f t="shared" si="4"/>
        <v>79.510000000000005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50.63</v>
      </c>
      <c r="BR6" s="35">
        <f t="shared" ref="BR6:BZ6" si="8">IF(BR7="",NA(),BR7)</f>
        <v>61.11</v>
      </c>
      <c r="BS6" s="35">
        <f t="shared" si="8"/>
        <v>57.45</v>
      </c>
      <c r="BT6" s="35">
        <f t="shared" si="8"/>
        <v>56.71</v>
      </c>
      <c r="BU6" s="35">
        <f t="shared" si="8"/>
        <v>46.74</v>
      </c>
      <c r="BV6" s="35">
        <f t="shared" si="8"/>
        <v>50.82</v>
      </c>
      <c r="BW6" s="35">
        <f t="shared" si="8"/>
        <v>52.19</v>
      </c>
      <c r="BX6" s="35">
        <f t="shared" si="8"/>
        <v>55.32</v>
      </c>
      <c r="BY6" s="35">
        <f t="shared" si="8"/>
        <v>59.8</v>
      </c>
      <c r="BZ6" s="35">
        <f t="shared" si="8"/>
        <v>57.77</v>
      </c>
      <c r="CA6" s="34" t="str">
        <f>IF(CA7="","",IF(CA7="-","【-】","【"&amp;SUBSTITUTE(TEXT(CA7,"#,##0.00"),"-","△")&amp;"】"))</f>
        <v>【59.51】</v>
      </c>
      <c r="CB6" s="35">
        <f>IF(CB7="",NA(),CB7)</f>
        <v>254.06</v>
      </c>
      <c r="CC6" s="35">
        <f t="shared" ref="CC6:CK6" si="9">IF(CC7="",NA(),CC7)</f>
        <v>217.66</v>
      </c>
      <c r="CD6" s="35">
        <f t="shared" si="9"/>
        <v>237.64</v>
      </c>
      <c r="CE6" s="35">
        <f t="shared" si="9"/>
        <v>255.74</v>
      </c>
      <c r="CF6" s="35">
        <f t="shared" si="9"/>
        <v>302.64999999999998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47.97</v>
      </c>
      <c r="CN6" s="35">
        <f t="shared" ref="CN6:CV6" si="10">IF(CN7="",NA(),CN7)</f>
        <v>45.22</v>
      </c>
      <c r="CO6" s="35">
        <f t="shared" si="10"/>
        <v>45.38</v>
      </c>
      <c r="CP6" s="35">
        <f t="shared" si="10"/>
        <v>45.38</v>
      </c>
      <c r="CQ6" s="35">
        <f t="shared" si="10"/>
        <v>43.27</v>
      </c>
      <c r="CR6" s="35">
        <f t="shared" si="10"/>
        <v>53.24</v>
      </c>
      <c r="CS6" s="35">
        <f t="shared" si="10"/>
        <v>52.31</v>
      </c>
      <c r="CT6" s="35">
        <f t="shared" si="10"/>
        <v>60.65</v>
      </c>
      <c r="CU6" s="35">
        <f t="shared" si="10"/>
        <v>51.75</v>
      </c>
      <c r="CV6" s="35">
        <f t="shared" si="10"/>
        <v>50.68</v>
      </c>
      <c r="CW6" s="34" t="str">
        <f>IF(CW7="","",IF(CW7="-","【-】","【"&amp;SUBSTITUTE(TEXT(CW7,"#,##0.00"),"-","△")&amp;"】"))</f>
        <v>【52.23】</v>
      </c>
      <c r="CX6" s="35">
        <f>IF(CX7="",NA(),CX7)</f>
        <v>79.08</v>
      </c>
      <c r="CY6" s="35">
        <f t="shared" ref="CY6:DG6" si="11">IF(CY7="",NA(),CY7)</f>
        <v>79.599999999999994</v>
      </c>
      <c r="CZ6" s="35">
        <f t="shared" si="11"/>
        <v>81.72</v>
      </c>
      <c r="DA6" s="35">
        <f t="shared" si="11"/>
        <v>80.92</v>
      </c>
      <c r="DB6" s="35">
        <f t="shared" si="11"/>
        <v>82.64</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2">
      <c r="A7" s="28"/>
      <c r="B7" s="37">
        <v>2018</v>
      </c>
      <c r="C7" s="37">
        <v>413461</v>
      </c>
      <c r="D7" s="37">
        <v>47</v>
      </c>
      <c r="E7" s="37">
        <v>17</v>
      </c>
      <c r="F7" s="37">
        <v>5</v>
      </c>
      <c r="G7" s="37">
        <v>0</v>
      </c>
      <c r="H7" s="37" t="s">
        <v>99</v>
      </c>
      <c r="I7" s="37" t="s">
        <v>100</v>
      </c>
      <c r="J7" s="37" t="s">
        <v>101</v>
      </c>
      <c r="K7" s="37" t="s">
        <v>102</v>
      </c>
      <c r="L7" s="37" t="s">
        <v>103</v>
      </c>
      <c r="M7" s="37" t="s">
        <v>104</v>
      </c>
      <c r="N7" s="38" t="s">
        <v>105</v>
      </c>
      <c r="O7" s="38" t="s">
        <v>106</v>
      </c>
      <c r="P7" s="38">
        <v>4.05</v>
      </c>
      <c r="Q7" s="38">
        <v>100</v>
      </c>
      <c r="R7" s="38">
        <v>3780</v>
      </c>
      <c r="S7" s="38">
        <v>25548</v>
      </c>
      <c r="T7" s="38">
        <v>51.92</v>
      </c>
      <c r="U7" s="38">
        <v>492.06</v>
      </c>
      <c r="V7" s="38">
        <v>1037</v>
      </c>
      <c r="W7" s="38">
        <v>0.5</v>
      </c>
      <c r="X7" s="38">
        <v>2074</v>
      </c>
      <c r="Y7" s="38">
        <v>77.930000000000007</v>
      </c>
      <c r="Z7" s="38">
        <v>80.31</v>
      </c>
      <c r="AA7" s="38">
        <v>75.87</v>
      </c>
      <c r="AB7" s="38">
        <v>74.89</v>
      </c>
      <c r="AC7" s="38">
        <v>79.510000000000005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50.63</v>
      </c>
      <c r="BR7" s="38">
        <v>61.11</v>
      </c>
      <c r="BS7" s="38">
        <v>57.45</v>
      </c>
      <c r="BT7" s="38">
        <v>56.71</v>
      </c>
      <c r="BU7" s="38">
        <v>46.74</v>
      </c>
      <c r="BV7" s="38">
        <v>50.82</v>
      </c>
      <c r="BW7" s="38">
        <v>52.19</v>
      </c>
      <c r="BX7" s="38">
        <v>55.32</v>
      </c>
      <c r="BY7" s="38">
        <v>59.8</v>
      </c>
      <c r="BZ7" s="38">
        <v>57.77</v>
      </c>
      <c r="CA7" s="38">
        <v>59.51</v>
      </c>
      <c r="CB7" s="38">
        <v>254.06</v>
      </c>
      <c r="CC7" s="38">
        <v>217.66</v>
      </c>
      <c r="CD7" s="38">
        <v>237.64</v>
      </c>
      <c r="CE7" s="38">
        <v>255.74</v>
      </c>
      <c r="CF7" s="38">
        <v>302.64999999999998</v>
      </c>
      <c r="CG7" s="38">
        <v>300.52</v>
      </c>
      <c r="CH7" s="38">
        <v>296.14</v>
      </c>
      <c r="CI7" s="38">
        <v>283.17</v>
      </c>
      <c r="CJ7" s="38">
        <v>263.76</v>
      </c>
      <c r="CK7" s="38">
        <v>274.35000000000002</v>
      </c>
      <c r="CL7" s="38">
        <v>261.45999999999998</v>
      </c>
      <c r="CM7" s="38">
        <v>47.97</v>
      </c>
      <c r="CN7" s="38">
        <v>45.22</v>
      </c>
      <c r="CO7" s="38">
        <v>45.38</v>
      </c>
      <c r="CP7" s="38">
        <v>45.38</v>
      </c>
      <c r="CQ7" s="38">
        <v>43.27</v>
      </c>
      <c r="CR7" s="38">
        <v>53.24</v>
      </c>
      <c r="CS7" s="38">
        <v>52.31</v>
      </c>
      <c r="CT7" s="38">
        <v>60.65</v>
      </c>
      <c r="CU7" s="38">
        <v>51.75</v>
      </c>
      <c r="CV7" s="38">
        <v>50.68</v>
      </c>
      <c r="CW7" s="38">
        <v>52.23</v>
      </c>
      <c r="CX7" s="38">
        <v>79.08</v>
      </c>
      <c r="CY7" s="38">
        <v>79.599999999999994</v>
      </c>
      <c r="CZ7" s="38">
        <v>81.72</v>
      </c>
      <c r="DA7" s="38">
        <v>80.92</v>
      </c>
      <c r="DB7" s="38">
        <v>82.64</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みやき町役場</cp:lastModifiedBy>
  <dcterms:created xsi:type="dcterms:W3CDTF">2019-12-05T05:23:12Z</dcterms:created>
  <dcterms:modified xsi:type="dcterms:W3CDTF">2020-01-31T04:48:20Z</dcterms:modified>
  <cp:category/>
</cp:coreProperties>
</file>